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ДМА\ФКС\Учебный план\2026\"/>
    </mc:Choice>
  </mc:AlternateContent>
  <xr:revisionPtr revIDLastSave="0" documentId="13_ncr:1_{FD414916-BACB-4775-AFEE-B999CCFD61C5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ий" sheetId="9" r:id="rId1"/>
    <sheet name="План 2026-2027" sheetId="1" r:id="rId2"/>
    <sheet name="Семестровка" sheetId="7" r:id="rId3"/>
    <sheet name="ДВВ" sheetId="8" r:id="rId4"/>
  </sheets>
  <definedNames>
    <definedName name="_xlnm.Print_Area" localSheetId="0">Титульний!#REF!</definedName>
  </definedNames>
  <calcPr calcId="179021" calcMode="manual"/>
</workbook>
</file>

<file path=xl/calcChain.xml><?xml version="1.0" encoding="utf-8"?>
<calcChain xmlns="http://schemas.openxmlformats.org/spreadsheetml/2006/main">
  <c r="X34" i="9" l="1"/>
  <c r="T34" i="9"/>
  <c r="G34" i="9"/>
  <c r="C34" i="9"/>
  <c r="T102" i="1" l="1"/>
  <c r="L142" i="7"/>
  <c r="F142" i="7"/>
  <c r="G142" i="7"/>
  <c r="H142" i="7"/>
  <c r="I142" i="7"/>
  <c r="J142" i="7"/>
  <c r="K142" i="7"/>
  <c r="E142" i="7"/>
  <c r="L123" i="7"/>
  <c r="F123" i="7"/>
  <c r="G123" i="7"/>
  <c r="H123" i="7"/>
  <c r="I123" i="7"/>
  <c r="J123" i="7"/>
  <c r="K123" i="7"/>
  <c r="E123" i="7"/>
  <c r="O141" i="7"/>
  <c r="L141" i="7"/>
  <c r="K141" i="7"/>
  <c r="G141" i="7"/>
  <c r="F141" i="7"/>
  <c r="I92" i="1"/>
  <c r="M92" i="1" s="1"/>
  <c r="H92" i="1"/>
  <c r="O140" i="7"/>
  <c r="L140" i="7"/>
  <c r="G140" i="7"/>
  <c r="F140" i="7"/>
  <c r="K140" i="7" s="1"/>
  <c r="I91" i="1"/>
  <c r="H91" i="1"/>
  <c r="M91" i="1" s="1"/>
  <c r="L122" i="7"/>
  <c r="K122" i="7"/>
  <c r="G122" i="7"/>
  <c r="F122" i="7"/>
  <c r="O122" i="7" s="1"/>
  <c r="I90" i="1"/>
  <c r="M90" i="1" s="1"/>
  <c r="H90" i="1"/>
  <c r="G121" i="7"/>
  <c r="O121" i="7" s="1"/>
  <c r="F121" i="7"/>
  <c r="K121" i="7" s="1"/>
  <c r="I89" i="1"/>
  <c r="H89" i="1"/>
  <c r="G120" i="7"/>
  <c r="O120" i="7" s="1"/>
  <c r="F120" i="7"/>
  <c r="K120" i="7" s="1"/>
  <c r="I88" i="1"/>
  <c r="H88" i="1"/>
  <c r="O119" i="7"/>
  <c r="L119" i="7"/>
  <c r="G119" i="7"/>
  <c r="F119" i="7"/>
  <c r="K119" i="7" s="1"/>
  <c r="I87" i="1"/>
  <c r="H87" i="1"/>
  <c r="U64" i="1"/>
  <c r="T64" i="1"/>
  <c r="S64" i="1"/>
  <c r="R64" i="1"/>
  <c r="Q64" i="1"/>
  <c r="P64" i="1"/>
  <c r="O64" i="1"/>
  <c r="G137" i="7"/>
  <c r="O137" i="7" s="1"/>
  <c r="F137" i="7"/>
  <c r="K137" i="7" s="1"/>
  <c r="I63" i="1"/>
  <c r="H63" i="1"/>
  <c r="G136" i="7"/>
  <c r="O136" i="7" s="1"/>
  <c r="F136" i="7"/>
  <c r="K136" i="7" s="1"/>
  <c r="I62" i="1"/>
  <c r="H62" i="1"/>
  <c r="G135" i="7"/>
  <c r="L135" i="7" s="1"/>
  <c r="F135" i="7"/>
  <c r="K135" i="7" s="1"/>
  <c r="I61" i="1"/>
  <c r="H61" i="1"/>
  <c r="G134" i="7"/>
  <c r="O134" i="7" s="1"/>
  <c r="F134" i="7"/>
  <c r="K134" i="7" s="1"/>
  <c r="I60" i="1"/>
  <c r="H60" i="1"/>
  <c r="G118" i="7"/>
  <c r="O118" i="7" s="1"/>
  <c r="F118" i="7"/>
  <c r="K118" i="7" s="1"/>
  <c r="I59" i="1"/>
  <c r="H59" i="1"/>
  <c r="M60" i="1" l="1"/>
  <c r="M89" i="1"/>
  <c r="M88" i="1"/>
  <c r="L121" i="7"/>
  <c r="M62" i="1"/>
  <c r="L120" i="7"/>
  <c r="M87" i="1"/>
  <c r="M59" i="1"/>
  <c r="M61" i="1"/>
  <c r="M63" i="1"/>
  <c r="L137" i="7"/>
  <c r="L136" i="7"/>
  <c r="O135" i="7"/>
  <c r="L134" i="7"/>
  <c r="L118" i="7"/>
  <c r="R102" i="1" l="1"/>
  <c r="O105" i="7"/>
  <c r="L105" i="7"/>
  <c r="G105" i="7"/>
  <c r="F105" i="7"/>
  <c r="K105" i="7" s="1"/>
  <c r="I86" i="1"/>
  <c r="H86" i="1"/>
  <c r="M86" i="1" s="1"/>
  <c r="O104" i="7"/>
  <c r="L104" i="7"/>
  <c r="G104" i="7"/>
  <c r="F104" i="7"/>
  <c r="K104" i="7" s="1"/>
  <c r="I85" i="1"/>
  <c r="H85" i="1"/>
  <c r="O87" i="7"/>
  <c r="L87" i="7"/>
  <c r="G87" i="7"/>
  <c r="K87" i="7" s="1"/>
  <c r="F87" i="7"/>
  <c r="I84" i="1"/>
  <c r="H84" i="1"/>
  <c r="O86" i="7"/>
  <c r="L86" i="7"/>
  <c r="K86" i="7"/>
  <c r="G86" i="7"/>
  <c r="F86" i="7"/>
  <c r="I83" i="1"/>
  <c r="H83" i="1"/>
  <c r="G139" i="7"/>
  <c r="F139" i="7"/>
  <c r="K139" i="7" s="1"/>
  <c r="I71" i="1"/>
  <c r="H71" i="1"/>
  <c r="G138" i="7"/>
  <c r="O138" i="7" s="1"/>
  <c r="F138" i="7"/>
  <c r="K138" i="7" s="1"/>
  <c r="I68" i="1"/>
  <c r="H68" i="1"/>
  <c r="G103" i="7"/>
  <c r="O103" i="7" s="1"/>
  <c r="F103" i="7"/>
  <c r="K103" i="7" s="1"/>
  <c r="I67" i="1"/>
  <c r="H67" i="1"/>
  <c r="O101" i="7"/>
  <c r="L101" i="7"/>
  <c r="G101" i="7"/>
  <c r="F101" i="7"/>
  <c r="K101" i="7" s="1"/>
  <c r="I56" i="1"/>
  <c r="H56" i="1"/>
  <c r="G100" i="7"/>
  <c r="O100" i="7" s="1"/>
  <c r="F100" i="7"/>
  <c r="I55" i="1"/>
  <c r="H55" i="1"/>
  <c r="O99" i="7"/>
  <c r="L99" i="7"/>
  <c r="G99" i="7"/>
  <c r="F99" i="7"/>
  <c r="K99" i="7" s="1"/>
  <c r="G98" i="7"/>
  <c r="L98" i="7" s="1"/>
  <c r="F98" i="7"/>
  <c r="K98" i="7" s="1"/>
  <c r="G83" i="7"/>
  <c r="O83" i="7" s="1"/>
  <c r="F83" i="7"/>
  <c r="K83" i="7" s="1"/>
  <c r="I53" i="1"/>
  <c r="H53" i="1"/>
  <c r="I52" i="1"/>
  <c r="H52" i="1"/>
  <c r="I51" i="1"/>
  <c r="H51" i="1"/>
  <c r="L50" i="1"/>
  <c r="J50" i="1"/>
  <c r="G50" i="1"/>
  <c r="H50" i="1" s="1"/>
  <c r="O82" i="7"/>
  <c r="G82" i="7"/>
  <c r="L82" i="7" s="1"/>
  <c r="F82" i="7"/>
  <c r="K82" i="7" s="1"/>
  <c r="I49" i="1"/>
  <c r="H49" i="1"/>
  <c r="P102" i="1"/>
  <c r="O52" i="7"/>
  <c r="L52" i="7"/>
  <c r="G52" i="7"/>
  <c r="F52" i="7"/>
  <c r="K52" i="7" s="1"/>
  <c r="I82" i="1"/>
  <c r="H82" i="1"/>
  <c r="G51" i="7"/>
  <c r="O51" i="7" s="1"/>
  <c r="F51" i="7"/>
  <c r="K51" i="7" s="1"/>
  <c r="I81" i="1"/>
  <c r="H81" i="1"/>
  <c r="O85" i="7"/>
  <c r="L85" i="7"/>
  <c r="G85" i="7"/>
  <c r="F85" i="7"/>
  <c r="K85" i="7" s="1"/>
  <c r="U79" i="1"/>
  <c r="T79" i="1"/>
  <c r="S79" i="1"/>
  <c r="R79" i="1"/>
  <c r="Q79" i="1"/>
  <c r="P79" i="1"/>
  <c r="O79" i="1"/>
  <c r="N79" i="1"/>
  <c r="L79" i="1"/>
  <c r="K79" i="1"/>
  <c r="J79" i="1"/>
  <c r="G79" i="1"/>
  <c r="I78" i="1"/>
  <c r="H78" i="1"/>
  <c r="G70" i="7"/>
  <c r="O70" i="7" s="1"/>
  <c r="F70" i="7"/>
  <c r="K70" i="7" s="1"/>
  <c r="I77" i="1"/>
  <c r="H77" i="1"/>
  <c r="G50" i="7"/>
  <c r="O50" i="7" s="1"/>
  <c r="F50" i="7"/>
  <c r="K50" i="7" s="1"/>
  <c r="I76" i="1"/>
  <c r="H76" i="1"/>
  <c r="U71" i="8"/>
  <c r="T71" i="8"/>
  <c r="S71" i="8"/>
  <c r="R71" i="8"/>
  <c r="Q71" i="8"/>
  <c r="P71" i="8"/>
  <c r="O71" i="8"/>
  <c r="N71" i="8"/>
  <c r="L71" i="8"/>
  <c r="K71" i="8"/>
  <c r="J71" i="8"/>
  <c r="G71" i="8"/>
  <c r="I67" i="8"/>
  <c r="H67" i="8"/>
  <c r="I63" i="8"/>
  <c r="H63" i="8"/>
  <c r="I60" i="8"/>
  <c r="H60" i="8"/>
  <c r="I56" i="8"/>
  <c r="H56" i="8"/>
  <c r="M56" i="8" s="1"/>
  <c r="I53" i="8"/>
  <c r="H53" i="8"/>
  <c r="I49" i="8"/>
  <c r="H49" i="8"/>
  <c r="M49" i="8" s="1"/>
  <c r="I46" i="8"/>
  <c r="H46" i="8"/>
  <c r="I43" i="8"/>
  <c r="H43" i="8"/>
  <c r="I40" i="8"/>
  <c r="H40" i="8"/>
  <c r="I37" i="8"/>
  <c r="H37" i="8"/>
  <c r="M37" i="8" s="1"/>
  <c r="I33" i="8"/>
  <c r="H33" i="8"/>
  <c r="I30" i="8"/>
  <c r="H30" i="8"/>
  <c r="M30" i="8" s="1"/>
  <c r="I27" i="8"/>
  <c r="H27" i="8"/>
  <c r="I26" i="8"/>
  <c r="H26" i="8"/>
  <c r="U25" i="8"/>
  <c r="U72" i="8" s="1"/>
  <c r="T25" i="8"/>
  <c r="S25" i="8"/>
  <c r="S72" i="8" s="1"/>
  <c r="R25" i="8"/>
  <c r="R72" i="8" s="1"/>
  <c r="Q25" i="8"/>
  <c r="Q72" i="8" s="1"/>
  <c r="P25" i="8"/>
  <c r="P72" i="8" s="1"/>
  <c r="O25" i="8"/>
  <c r="O72" i="8" s="1"/>
  <c r="N25" i="8"/>
  <c r="N72" i="8" s="1"/>
  <c r="L25" i="8"/>
  <c r="L72" i="8" s="1"/>
  <c r="K25" i="8"/>
  <c r="J25" i="8"/>
  <c r="J72" i="8" s="1"/>
  <c r="G25" i="8"/>
  <c r="G72" i="8" s="1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M18" i="8" s="1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M16" i="8" l="1"/>
  <c r="M46" i="8"/>
  <c r="M52" i="1"/>
  <c r="M15" i="8"/>
  <c r="M51" i="1"/>
  <c r="M21" i="8"/>
  <c r="M10" i="8"/>
  <c r="M56" i="1"/>
  <c r="H25" i="8"/>
  <c r="M84" i="1"/>
  <c r="M26" i="8"/>
  <c r="I79" i="1"/>
  <c r="M83" i="1"/>
  <c r="M20" i="8"/>
  <c r="M53" i="8"/>
  <c r="M67" i="1"/>
  <c r="M71" i="1"/>
  <c r="M85" i="1"/>
  <c r="I50" i="1"/>
  <c r="M50" i="1" s="1"/>
  <c r="M55" i="1"/>
  <c r="M53" i="1"/>
  <c r="M13" i="8"/>
  <c r="M40" i="8"/>
  <c r="M63" i="8"/>
  <c r="M68" i="1"/>
  <c r="M43" i="8"/>
  <c r="M67" i="8"/>
  <c r="M81" i="1"/>
  <c r="K72" i="8"/>
  <c r="T72" i="8"/>
  <c r="I25" i="8"/>
  <c r="M22" i="8"/>
  <c r="M12" i="8"/>
  <c r="I71" i="8"/>
  <c r="M77" i="1"/>
  <c r="M60" i="8"/>
  <c r="M49" i="1"/>
  <c r="M82" i="1"/>
  <c r="L138" i="7"/>
  <c r="L103" i="7"/>
  <c r="K100" i="7"/>
  <c r="L100" i="7"/>
  <c r="O98" i="7"/>
  <c r="L83" i="7"/>
  <c r="M23" i="8"/>
  <c r="M17" i="8"/>
  <c r="M27" i="8"/>
  <c r="M76" i="1"/>
  <c r="L51" i="7"/>
  <c r="H79" i="1"/>
  <c r="M78" i="1"/>
  <c r="L50" i="7"/>
  <c r="M33" i="8"/>
  <c r="M11" i="8"/>
  <c r="M25" i="8" s="1"/>
  <c r="H71" i="8"/>
  <c r="H72" i="8" s="1"/>
  <c r="I72" i="8" l="1"/>
  <c r="M71" i="8"/>
  <c r="M72" i="8" s="1"/>
  <c r="M79" i="1"/>
  <c r="G69" i="7" l="1"/>
  <c r="O69" i="7" s="1"/>
  <c r="F69" i="7"/>
  <c r="K69" i="7" s="1"/>
  <c r="I66" i="1"/>
  <c r="H66" i="1"/>
  <c r="G68" i="7"/>
  <c r="O68" i="7" s="1"/>
  <c r="F68" i="7"/>
  <c r="K68" i="7" s="1"/>
  <c r="I48" i="1"/>
  <c r="H48" i="1"/>
  <c r="G49" i="7"/>
  <c r="O49" i="7" s="1"/>
  <c r="F49" i="7"/>
  <c r="K49" i="7" s="1"/>
  <c r="I47" i="1"/>
  <c r="H47" i="1"/>
  <c r="L43" i="1"/>
  <c r="K43" i="1"/>
  <c r="J43" i="1"/>
  <c r="G43" i="1"/>
  <c r="H43" i="1" s="1"/>
  <c r="I44" i="1"/>
  <c r="H44" i="1"/>
  <c r="O65" i="7"/>
  <c r="L65" i="7"/>
  <c r="G65" i="7"/>
  <c r="F65" i="7"/>
  <c r="K65" i="7" s="1"/>
  <c r="G47" i="7"/>
  <c r="O47" i="7" s="1"/>
  <c r="F47" i="7"/>
  <c r="K47" i="7" s="1"/>
  <c r="K40" i="1"/>
  <c r="L40" i="1"/>
  <c r="J40" i="1"/>
  <c r="G40" i="1"/>
  <c r="H40" i="1" s="1"/>
  <c r="I42" i="1"/>
  <c r="H42" i="1"/>
  <c r="I41" i="1"/>
  <c r="H41" i="1"/>
  <c r="G46" i="7"/>
  <c r="O46" i="7" s="1"/>
  <c r="F46" i="7"/>
  <c r="K46" i="7" s="1"/>
  <c r="I39" i="1"/>
  <c r="H39" i="1"/>
  <c r="N102" i="1"/>
  <c r="F17" i="7"/>
  <c r="G17" i="7"/>
  <c r="H17" i="7"/>
  <c r="I17" i="7"/>
  <c r="J17" i="7"/>
  <c r="K17" i="7"/>
  <c r="E17" i="7"/>
  <c r="G34" i="7"/>
  <c r="O34" i="7" s="1"/>
  <c r="F34" i="7"/>
  <c r="K34" i="7" s="1"/>
  <c r="I38" i="1"/>
  <c r="H38" i="1"/>
  <c r="G33" i="7"/>
  <c r="O33" i="7" s="1"/>
  <c r="F33" i="7"/>
  <c r="K33" i="7" s="1"/>
  <c r="O32" i="7"/>
  <c r="L32" i="7"/>
  <c r="K32" i="7"/>
  <c r="G32" i="7"/>
  <c r="F32" i="7"/>
  <c r="I37" i="1"/>
  <c r="H37" i="1"/>
  <c r="I36" i="1"/>
  <c r="H36" i="1"/>
  <c r="G30" i="7"/>
  <c r="O30" i="7" s="1"/>
  <c r="F30" i="7"/>
  <c r="K30" i="7" s="1"/>
  <c r="G16" i="7"/>
  <c r="O16" i="7" s="1"/>
  <c r="F16" i="7"/>
  <c r="K16" i="7" s="1"/>
  <c r="G81" i="7"/>
  <c r="L81" i="7" s="1"/>
  <c r="F81" i="7"/>
  <c r="O81" i="7" s="1"/>
  <c r="O45" i="7"/>
  <c r="L45" i="7"/>
  <c r="K45" i="7"/>
  <c r="G45" i="7"/>
  <c r="F45" i="7"/>
  <c r="G15" i="7"/>
  <c r="O15" i="7" s="1"/>
  <c r="F15" i="7"/>
  <c r="K15" i="7" s="1"/>
  <c r="I31" i="1"/>
  <c r="H31" i="1"/>
  <c r="I30" i="1"/>
  <c r="H30" i="1"/>
  <c r="I29" i="1"/>
  <c r="H29" i="1"/>
  <c r="L28" i="1"/>
  <c r="J28" i="1"/>
  <c r="G28" i="1"/>
  <c r="O14" i="7"/>
  <c r="L14" i="7"/>
  <c r="K14" i="7"/>
  <c r="G14" i="7"/>
  <c r="F14" i="7"/>
  <c r="I27" i="1"/>
  <c r="H27" i="1"/>
  <c r="O13" i="7"/>
  <c r="L13" i="7"/>
  <c r="K13" i="7"/>
  <c r="G13" i="7"/>
  <c r="F13" i="7"/>
  <c r="I26" i="1"/>
  <c r="H26" i="1"/>
  <c r="O12" i="7"/>
  <c r="L12" i="7"/>
  <c r="K12" i="7"/>
  <c r="G12" i="7"/>
  <c r="F12" i="7"/>
  <c r="I25" i="1"/>
  <c r="H25" i="1"/>
  <c r="U22" i="1"/>
  <c r="T22" i="1"/>
  <c r="S22" i="1"/>
  <c r="R22" i="1"/>
  <c r="Q22" i="1"/>
  <c r="P22" i="1"/>
  <c r="O22" i="1"/>
  <c r="N22" i="1"/>
  <c r="K22" i="1"/>
  <c r="J22" i="1"/>
  <c r="G64" i="7"/>
  <c r="O64" i="7" s="1"/>
  <c r="F64" i="7"/>
  <c r="K64" i="7" s="1"/>
  <c r="I21" i="1"/>
  <c r="H21" i="1"/>
  <c r="G116" i="7"/>
  <c r="L116" i="7" s="1"/>
  <c r="F116" i="7"/>
  <c r="K116" i="7" s="1"/>
  <c r="I20" i="1"/>
  <c r="H20" i="1"/>
  <c r="G63" i="7"/>
  <c r="O63" i="7" s="1"/>
  <c r="F63" i="7"/>
  <c r="K63" i="7" s="1"/>
  <c r="I19" i="1"/>
  <c r="H19" i="1"/>
  <c r="G29" i="7"/>
  <c r="L29" i="7" s="1"/>
  <c r="F29" i="7"/>
  <c r="K29" i="7" s="1"/>
  <c r="I18" i="1"/>
  <c r="H18" i="1"/>
  <c r="G28" i="7"/>
  <c r="L28" i="7" s="1"/>
  <c r="F28" i="7"/>
  <c r="K28" i="7" s="1"/>
  <c r="I17" i="1"/>
  <c r="H17" i="1"/>
  <c r="G11" i="7"/>
  <c r="O11" i="7" s="1"/>
  <c r="F11" i="7"/>
  <c r="K11" i="7" s="1"/>
  <c r="I16" i="1"/>
  <c r="H16" i="1"/>
  <c r="G133" i="7"/>
  <c r="L133" i="7" s="1"/>
  <c r="F133" i="7"/>
  <c r="K133" i="7" s="1"/>
  <c r="O27" i="7"/>
  <c r="G27" i="7"/>
  <c r="L27" i="7" s="1"/>
  <c r="F27" i="7"/>
  <c r="K27" i="7" s="1"/>
  <c r="G10" i="7"/>
  <c r="L10" i="7" s="1"/>
  <c r="F10" i="7"/>
  <c r="I15" i="1"/>
  <c r="H15" i="1"/>
  <c r="I14" i="1"/>
  <c r="H14" i="1"/>
  <c r="I13" i="1"/>
  <c r="H13" i="1"/>
  <c r="L12" i="1"/>
  <c r="I12" i="1" s="1"/>
  <c r="G12" i="1"/>
  <c r="H12" i="1" s="1"/>
  <c r="O9" i="7"/>
  <c r="G9" i="7"/>
  <c r="L9" i="7" s="1"/>
  <c r="F9" i="7"/>
  <c r="K9" i="7" s="1"/>
  <c r="I11" i="1"/>
  <c r="H11" i="1"/>
  <c r="J64" i="1" l="1"/>
  <c r="I43" i="1"/>
  <c r="K64" i="1"/>
  <c r="M13" i="1"/>
  <c r="H28" i="1"/>
  <c r="M25" i="1"/>
  <c r="M29" i="1"/>
  <c r="M42" i="1"/>
  <c r="M39" i="1"/>
  <c r="M31" i="1"/>
  <c r="M16" i="1"/>
  <c r="M47" i="1"/>
  <c r="M44" i="1"/>
  <c r="M26" i="1"/>
  <c r="M43" i="1"/>
  <c r="M48" i="1"/>
  <c r="M11" i="1"/>
  <c r="M17" i="1"/>
  <c r="M19" i="1"/>
  <c r="M36" i="1"/>
  <c r="M66" i="1"/>
  <c r="I28" i="1"/>
  <c r="L69" i="7"/>
  <c r="L68" i="7"/>
  <c r="L49" i="7"/>
  <c r="M38" i="1"/>
  <c r="L47" i="7"/>
  <c r="M41" i="1"/>
  <c r="M14" i="1"/>
  <c r="M21" i="1"/>
  <c r="M18" i="1"/>
  <c r="M20" i="1"/>
  <c r="M27" i="1"/>
  <c r="I40" i="1"/>
  <c r="M40" i="1" s="1"/>
  <c r="I22" i="1"/>
  <c r="G22" i="1"/>
  <c r="L22" i="1"/>
  <c r="M12" i="1"/>
  <c r="M15" i="1"/>
  <c r="H22" i="1"/>
  <c r="L46" i="7"/>
  <c r="M30" i="1"/>
  <c r="M37" i="1"/>
  <c r="L33" i="7"/>
  <c r="L34" i="7"/>
  <c r="L30" i="7"/>
  <c r="L16" i="7"/>
  <c r="L15" i="7"/>
  <c r="K81" i="7"/>
  <c r="K10" i="7"/>
  <c r="O10" i="7"/>
  <c r="L11" i="7"/>
  <c r="L63" i="7"/>
  <c r="L64" i="7"/>
  <c r="O133" i="7"/>
  <c r="O28" i="7"/>
  <c r="O29" i="7"/>
  <c r="O116" i="7"/>
  <c r="M28" i="1" l="1"/>
  <c r="M22" i="1"/>
  <c r="E106" i="7"/>
  <c r="I57" i="1"/>
  <c r="H57" i="1"/>
  <c r="L32" i="1"/>
  <c r="L64" i="1" s="1"/>
  <c r="G32" i="1"/>
  <c r="G64" i="1" s="1"/>
  <c r="I46" i="1"/>
  <c r="H46" i="1"/>
  <c r="I45" i="1"/>
  <c r="H45" i="1"/>
  <c r="M57" i="1" l="1"/>
  <c r="M46" i="1"/>
  <c r="M45" i="1"/>
  <c r="H32" i="1" l="1"/>
  <c r="H88" i="7" l="1"/>
  <c r="I88" i="7"/>
  <c r="J88" i="7"/>
  <c r="E88" i="7"/>
  <c r="E35" i="7" l="1"/>
  <c r="H53" i="7" l="1"/>
  <c r="I53" i="7"/>
  <c r="J53" i="7"/>
  <c r="E53" i="7"/>
  <c r="H71" i="7"/>
  <c r="I71" i="7"/>
  <c r="J71" i="7"/>
  <c r="N64" i="1"/>
  <c r="E71" i="7"/>
  <c r="U69" i="1" l="1"/>
  <c r="U72" i="1"/>
  <c r="U93" i="1"/>
  <c r="U94" i="1" l="1"/>
  <c r="U73" i="1"/>
  <c r="U95" i="1" l="1"/>
  <c r="U96" i="1" s="1"/>
  <c r="G117" i="7" l="1"/>
  <c r="L117" i="7" s="1"/>
  <c r="F117" i="7"/>
  <c r="O117" i="7" l="1"/>
  <c r="K117" i="7"/>
  <c r="I58" i="1"/>
  <c r="H58" i="1"/>
  <c r="H106" i="7"/>
  <c r="I106" i="7"/>
  <c r="J106" i="7"/>
  <c r="G84" i="7"/>
  <c r="L84" i="7" s="1"/>
  <c r="F84" i="7"/>
  <c r="G102" i="7"/>
  <c r="L102" i="7" s="1"/>
  <c r="F102" i="7"/>
  <c r="G67" i="7"/>
  <c r="L67" i="7" s="1"/>
  <c r="F67" i="7"/>
  <c r="G31" i="7"/>
  <c r="L31" i="7" s="1"/>
  <c r="F31" i="7"/>
  <c r="I35" i="1"/>
  <c r="H35" i="1"/>
  <c r="I34" i="1"/>
  <c r="H34" i="1"/>
  <c r="I33" i="1"/>
  <c r="H33" i="1"/>
  <c r="I32" i="1"/>
  <c r="M32" i="1" l="1"/>
  <c r="M58" i="1"/>
  <c r="K31" i="7"/>
  <c r="M34" i="1"/>
  <c r="M33" i="1"/>
  <c r="M35" i="1"/>
  <c r="O102" i="7"/>
  <c r="K102" i="7"/>
  <c r="K84" i="7"/>
  <c r="O67" i="7"/>
  <c r="K67" i="7"/>
  <c r="O31" i="7"/>
  <c r="G66" i="7" l="1"/>
  <c r="L66" i="7" s="1"/>
  <c r="F66" i="7"/>
  <c r="G48" i="7"/>
  <c r="L48" i="7" s="1"/>
  <c r="F48" i="7"/>
  <c r="K48" i="7" l="1"/>
  <c r="K66" i="7"/>
  <c r="O66" i="7"/>
  <c r="O48" i="7"/>
  <c r="J93" i="1" l="1"/>
  <c r="K93" i="1"/>
  <c r="L93" i="1"/>
  <c r="G93" i="1"/>
  <c r="I54" i="1" l="1"/>
  <c r="I64" i="1" s="1"/>
  <c r="H54" i="1"/>
  <c r="H64" i="1" s="1"/>
  <c r="M54" i="1" l="1"/>
  <c r="M64" i="1" s="1"/>
  <c r="E155" i="7" l="1"/>
  <c r="E154" i="7"/>
  <c r="E151" i="7"/>
  <c r="E150" i="7"/>
  <c r="E147" i="7"/>
  <c r="E146" i="7"/>
  <c r="L106" i="7" l="1"/>
  <c r="G88" i="7"/>
  <c r="F88" i="7"/>
  <c r="G106" i="7"/>
  <c r="F106" i="7"/>
  <c r="K88" i="7" l="1"/>
  <c r="F53" i="7"/>
  <c r="G53" i="7"/>
  <c r="K106" i="7"/>
  <c r="K53" i="7" l="1"/>
  <c r="H35" i="7"/>
  <c r="I35" i="7"/>
  <c r="J35" i="7"/>
  <c r="F155" i="7" l="1"/>
  <c r="F154" i="7"/>
  <c r="F151" i="7"/>
  <c r="F147" i="7"/>
  <c r="E124" i="7"/>
  <c r="E107" i="7"/>
  <c r="E89" i="7"/>
  <c r="F71" i="7"/>
  <c r="E54" i="7"/>
  <c r="E18" i="7"/>
  <c r="L71" i="7" l="1"/>
  <c r="G71" i="7"/>
  <c r="L35" i="7"/>
  <c r="E36" i="7"/>
  <c r="E72" i="7" s="1"/>
  <c r="E143" i="7"/>
  <c r="G35" i="7"/>
  <c r="F35" i="7"/>
  <c r="E145" i="7"/>
  <c r="O84" i="7"/>
  <c r="K71" i="7"/>
  <c r="E149" i="7"/>
  <c r="L88" i="7"/>
  <c r="F150" i="7"/>
  <c r="F149" i="7" s="1"/>
  <c r="G149" i="7" s="1"/>
  <c r="F146" i="7"/>
  <c r="F145" i="7" s="1"/>
  <c r="G145" i="7" s="1"/>
  <c r="F153" i="7"/>
  <c r="G153" i="7" s="1"/>
  <c r="E153" i="7"/>
  <c r="L53" i="7" l="1"/>
  <c r="L17" i="7"/>
  <c r="K35" i="7"/>
  <c r="G147" i="7"/>
  <c r="G146" i="7"/>
  <c r="G155" i="7"/>
  <c r="G150" i="7"/>
  <c r="G151" i="7"/>
  <c r="G154" i="7"/>
  <c r="I93" i="1" l="1"/>
  <c r="T93" i="1" l="1"/>
  <c r="S93" i="1"/>
  <c r="R93" i="1"/>
  <c r="Q93" i="1"/>
  <c r="P93" i="1"/>
  <c r="O93" i="1"/>
  <c r="N93" i="1"/>
  <c r="H93" i="1"/>
  <c r="T72" i="1"/>
  <c r="S72" i="1"/>
  <c r="R72" i="1"/>
  <c r="Q72" i="1"/>
  <c r="P72" i="1"/>
  <c r="O72" i="1"/>
  <c r="N72" i="1"/>
  <c r="L72" i="1"/>
  <c r="K72" i="1"/>
  <c r="J72" i="1"/>
  <c r="G72" i="1"/>
  <c r="H72" i="1"/>
  <c r="T69" i="1"/>
  <c r="S69" i="1"/>
  <c r="R69" i="1"/>
  <c r="Q69" i="1"/>
  <c r="P69" i="1"/>
  <c r="O69" i="1"/>
  <c r="N69" i="1"/>
  <c r="L69" i="1"/>
  <c r="K69" i="1"/>
  <c r="J69" i="1"/>
  <c r="G69" i="1"/>
  <c r="G73" i="1" l="1"/>
  <c r="L94" i="1"/>
  <c r="J73" i="1"/>
  <c r="L73" i="1"/>
  <c r="T94" i="1"/>
  <c r="R94" i="1"/>
  <c r="K73" i="1"/>
  <c r="K94" i="1"/>
  <c r="S94" i="1"/>
  <c r="O94" i="1"/>
  <c r="G94" i="1"/>
  <c r="M72" i="1"/>
  <c r="P94" i="1"/>
  <c r="Q94" i="1"/>
  <c r="M93" i="1"/>
  <c r="J94" i="1"/>
  <c r="I72" i="1"/>
  <c r="N94" i="1"/>
  <c r="I69" i="1"/>
  <c r="H69" i="1"/>
  <c r="G95" i="1" l="1"/>
  <c r="T101" i="1" s="1"/>
  <c r="I73" i="1"/>
  <c r="H94" i="1"/>
  <c r="H73" i="1"/>
  <c r="J95" i="1"/>
  <c r="L95" i="1"/>
  <c r="K95" i="1"/>
  <c r="I94" i="1"/>
  <c r="M69" i="1"/>
  <c r="M73" i="1" l="1"/>
  <c r="I95" i="1"/>
  <c r="H95" i="1"/>
  <c r="M94" i="1"/>
  <c r="P101" i="1"/>
  <c r="M95" i="1" l="1"/>
  <c r="N73" i="1"/>
  <c r="N95" i="1" s="1"/>
  <c r="N96" i="1" s="1"/>
  <c r="O73" i="1"/>
  <c r="O95" i="1" s="1"/>
  <c r="O96" i="1" s="1"/>
  <c r="R73" i="1"/>
  <c r="R95" i="1" s="1"/>
  <c r="R96" i="1" s="1"/>
  <c r="P73" i="1"/>
  <c r="P95" i="1" s="1"/>
  <c r="P96" i="1" s="1"/>
  <c r="T73" i="1"/>
  <c r="T95" i="1" s="1"/>
  <c r="T96" i="1" s="1"/>
  <c r="S73" i="1"/>
  <c r="S95" i="1" s="1"/>
  <c r="S96" i="1" s="1"/>
  <c r="Q73" i="1"/>
  <c r="Q95" i="1" s="1"/>
  <c r="Q96" i="1" s="1"/>
</calcChain>
</file>

<file path=xl/sharedStrings.xml><?xml version="1.0" encoding="utf-8"?>
<sst xmlns="http://schemas.openxmlformats.org/spreadsheetml/2006/main" count="1045" uniqueCount="357">
  <si>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</si>
  <si>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</si>
  <si>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</si>
  <si>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</si>
  <si>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</si>
  <si>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</si>
  <si>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</si>
  <si>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</si>
  <si>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</si>
  <si>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</si>
  <si>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</si>
  <si>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</si>
  <si>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</si>
  <si>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</si>
  <si>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</si>
  <si>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</si>
  <si>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</si>
  <si>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</si>
  <si>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</si>
  <si>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</si>
  <si>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</si>
  <si>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</si>
  <si>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</si>
  <si>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</si>
  <si>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</si>
  <si>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</si>
  <si>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</si>
  <si>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</si>
  <si>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</si>
  <si>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</si>
  <si>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</si>
  <si>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</si>
  <si>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</si>
  <si>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</si>
  <si>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</si>
  <si>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</si>
  <si>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</si>
  <si>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</si>
  <si>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</si>
  <si>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</si>
  <si>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1.2.2</t>
  </si>
  <si>
    <t>1.2.3</t>
  </si>
  <si>
    <t>1.2.4</t>
  </si>
  <si>
    <t>1.2.6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</si>
  <si>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</si>
  <si>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</si>
  <si>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</si>
  <si>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</si>
  <si>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</si>
  <si>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</si>
  <si>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</si>
  <si>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</si>
  <si>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</si>
  <si>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</si>
  <si>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</si>
  <si>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</si>
  <si>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</si>
  <si>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</si>
  <si>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</si>
  <si>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</si>
  <si>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</si>
  <si>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</si>
  <si>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</si>
  <si>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</si>
  <si>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</si>
  <si>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</si>
  <si>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</si>
  <si>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</si>
  <si>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</si>
  <si>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</si>
  <si>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</si>
  <si>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</si>
  <si>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</si>
  <si>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</si>
  <si>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</si>
  <si>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</si>
  <si>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</si>
  <si>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</si>
  <si>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</si>
  <si>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</si>
  <si>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</si>
  <si>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</si>
  <si>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</si>
  <si>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</si>
  <si>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</si>
  <si>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</si>
  <si>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</si>
  <si>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</si>
  <si>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</si>
  <si>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</si>
  <si>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</si>
  <si>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</si>
  <si>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</si>
  <si>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</si>
  <si>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</si>
  <si>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</si>
  <si>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</si>
  <si>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</si>
  <si>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</si>
  <si>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</si>
  <si>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</si>
  <si>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</si>
  <si>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</si>
  <si>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</si>
  <si>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</si>
  <si>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</si>
  <si>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</si>
  <si>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</si>
  <si>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</si>
  <si>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</si>
  <si>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</si>
  <si>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</si>
  <si>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</si>
  <si>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</si>
  <si>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</si>
  <si>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</si>
  <si>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</si>
  <si>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</si>
  <si>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</si>
  <si>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</si>
  <si>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</si>
  <si>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</si>
  <si>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</si>
  <si>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</si>
  <si>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</si>
  <si>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</si>
  <si>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</si>
  <si>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</si>
  <si>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</si>
  <si>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</si>
  <si>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</si>
  <si>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</si>
  <si>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</si>
  <si>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</si>
  <si>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</si>
  <si>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</si>
  <si>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</si>
  <si>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</si>
  <si>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</si>
  <si>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</si>
  <si>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</si>
  <si>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А</t>
  </si>
  <si>
    <t>Комплексний кваліфікаційний екзамен зі спеціальності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</si>
  <si>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</si>
  <si>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</si>
  <si>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</si>
  <si>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</si>
  <si>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</si>
  <si>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</si>
  <si>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</si>
  <si>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</si>
  <si>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</si>
  <si>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</si>
  <si>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</si>
  <si>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</si>
  <si>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</si>
  <si>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</si>
  <si>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</si>
  <si>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</si>
  <si>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</si>
  <si>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</si>
  <si>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</si>
  <si>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</si>
  <si>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</si>
  <si>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</si>
  <si>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</si>
  <si>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</si>
  <si>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</si>
  <si>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1.2.5.1</t>
  </si>
  <si>
    <t>1.2.5.2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</si>
  <si>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</si>
  <si>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</si>
  <si>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</si>
  <si>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</si>
  <si>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</si>
  <si>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</si>
  <si>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</si>
  <si>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</si>
  <si>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</si>
  <si>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</si>
  <si>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</si>
  <si>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</si>
  <si>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</si>
  <si>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</si>
  <si>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</si>
  <si>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</si>
  <si>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</si>
  <si>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</si>
  <si>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</si>
  <si>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</si>
  <si>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</si>
  <si>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</si>
  <si>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</si>
  <si>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</si>
  <si>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</si>
  <si>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КІТ</t>
  </si>
  <si>
    <t>ФВС</t>
  </si>
  <si>
    <t>В</t>
  </si>
  <si>
    <t>контроль</t>
  </si>
  <si>
    <t>2 семестр 18 тижнів</t>
  </si>
  <si>
    <t>Основи наукових досліджень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</si>
  <si>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</si>
  <si>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</si>
  <si>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</si>
  <si>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</si>
  <si>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</si>
  <si>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17 тижнів</t>
  </si>
  <si>
    <t>Загальні дисципліни</t>
  </si>
  <si>
    <t>Професійно орієнтовані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</si>
  <si>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</si>
  <si>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</si>
  <si>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</si>
  <si>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</si>
  <si>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</si>
  <si>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</si>
  <si>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</si>
  <si>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</si>
  <si>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</si>
  <si>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</si>
  <si>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</si>
  <si>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</si>
  <si>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</si>
  <si>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</si>
  <si>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</si>
  <si>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</si>
  <si>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</si>
  <si>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</si>
  <si>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</si>
  <si>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</si>
  <si>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</si>
  <si>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</si>
  <si>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</si>
  <si>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</si>
  <si>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</si>
  <si>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</si>
  <si>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</si>
  <si>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</si>
  <si>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</si>
  <si>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</si>
  <si>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</si>
  <si>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</si>
  <si>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</si>
  <si>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</si>
  <si>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</si>
  <si>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</si>
  <si>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Гігієна фізичної культури і спорту</t>
  </si>
  <si>
    <t>Практикум зі спортивної акробатики / Практикум з волейболу / Практикум з футболу</t>
  </si>
  <si>
    <t>1.2.21</t>
  </si>
  <si>
    <t>1.2.22</t>
  </si>
  <si>
    <t>1.2.23</t>
  </si>
  <si>
    <t>1.2.24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</si>
  <si>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</si>
  <si>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</si>
  <si>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</si>
  <si>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</si>
  <si>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</si>
  <si>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</si>
  <si>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</si>
  <si>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</si>
  <si>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</si>
  <si>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</si>
  <si>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</si>
  <si>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Практикум зі спортивних єдиноборств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</si>
  <si>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</si>
  <si>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</si>
  <si>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1.1.8</t>
  </si>
  <si>
    <t>4д</t>
  </si>
  <si>
    <t>Вступ до спеціальності. Ознайомча практика</t>
  </si>
  <si>
    <t>1.1.2.1</t>
  </si>
  <si>
    <t>1.1.2.2</t>
  </si>
  <si>
    <t xml:space="preserve">Новітні інформаційні технології (за професійним спрямуванням) </t>
  </si>
  <si>
    <t>Новітні інформаційні технології (за професійним спрямуванням)</t>
  </si>
  <si>
    <t>Іноземна мова / Екологія / Політологія / Правознавство</t>
  </si>
  <si>
    <t>6д</t>
  </si>
  <si>
    <t>8д</t>
  </si>
  <si>
    <t>Біомеханіка</t>
  </si>
  <si>
    <t>Зд</t>
  </si>
  <si>
    <t>2.2.11</t>
  </si>
  <si>
    <t>2.2.12</t>
  </si>
  <si>
    <t xml:space="preserve">Основи педагогічної майстерності </t>
  </si>
  <si>
    <t>Спортивна метрологія</t>
  </si>
  <si>
    <t>Неолімпійський спорт</t>
  </si>
  <si>
    <t>Основи фізкультурно-спортивної реабілітації</t>
  </si>
  <si>
    <t>Основи фізичної терапії / Гігієна фізичної культури і спорту / Теорія спортивного відбору</t>
  </si>
  <si>
    <t>Виробнича практика з фізкультурно-спортивної реабілітації</t>
  </si>
  <si>
    <t>Фізкультурно-спортивна реабілітація при різних нозологіях</t>
  </si>
  <si>
    <t>Фізкультурно-спортивна реабілітація при різних нозологіях (курс. роб.)</t>
  </si>
  <si>
    <t>1.2.12.1</t>
  </si>
  <si>
    <t>1.2.12.2</t>
  </si>
  <si>
    <t>1.2.16.1</t>
  </si>
  <si>
    <t>1.2.16.2</t>
  </si>
  <si>
    <t>1.2.25</t>
  </si>
  <si>
    <t>1.2.26</t>
  </si>
  <si>
    <t>Фізкультурно-спортивна реабілітація військовослужбовців</t>
  </si>
  <si>
    <t>Нетрадиційні методи у фізкультурно спортивній реабілітації</t>
  </si>
  <si>
    <t>Реабілітаційні аспекти плавання та аквааеробіка</t>
  </si>
  <si>
    <t>Теорія і методика викладання лижних видів спорту / Реабілітаційні аспекти плавання та аквааеробіка / Фітнес-технології / Теорія і методика викладання спортивних єдиноборств</t>
  </si>
  <si>
    <t>Оздоровчий фітнес та рекреація</t>
  </si>
  <si>
    <t>Теорія і методика рекреаційних ігор</t>
  </si>
  <si>
    <t>Теорія і методика викладання бадмінтону / Оздоровчий фітнес та рекреація / Теорія і методика рекреаційних ігор / Теорія і методика викладання тенісу</t>
  </si>
  <si>
    <t>Інноваційні технології у фізкультурно спортивній реабілітації</t>
  </si>
  <si>
    <t>Профілактика та реабілітація травматизму у фіз. культурі і спорті</t>
  </si>
  <si>
    <t>Лікувальна фізкультура при різних відхиленнях стану здоров'я</t>
  </si>
  <si>
    <t>Основи педагогічної майстерності / Лікувальна фізкультура при різних відхиленнях стану здоров'я / Теорія і методика дитячо-юнацького спорту  / Неолімпійський спорт</t>
  </si>
  <si>
    <t>Практикум з лижних видів спорту / Практикум з фітнесу / Практикум зі спортивних єдиноборств</t>
  </si>
  <si>
    <t>Теорія і методика викладання настільного тенісу /Теорія і методика викладання силових видів спорту / Рухливі ігри і методика викладання</t>
  </si>
  <si>
    <t>Історія фізичної культури і спорту / Спортивне харчування / Інноваційні технології у фізкультурно спортивній реабілітації</t>
  </si>
  <si>
    <t>Практикум з важкої атлетики / Практикум з плавання / Практикум з пауерліфтингу / Практикум з футзалу</t>
  </si>
  <si>
    <t>МСН</t>
  </si>
  <si>
    <t>1.1.2.3</t>
  </si>
  <si>
    <t>ХБД</t>
  </si>
  <si>
    <t>Основи національного спротиву*</t>
  </si>
  <si>
    <t>* Для осіб, які відповідно до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</si>
  <si>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 xml:space="preserve">                         Теорія і методика викладання спортивних ігор (баскетбол)</t>
  </si>
  <si>
    <t xml:space="preserve">                         Теорія і методика викладання спортивних ігор (волейбол)</t>
  </si>
  <si>
    <t xml:space="preserve">                         Теорія і методика викладання спортивних ігор (футбол)</t>
  </si>
  <si>
    <t>1.2.11.1</t>
  </si>
  <si>
    <t>1.2.11.2</t>
  </si>
  <si>
    <t>1.2.12.3</t>
  </si>
  <si>
    <t>ІТПМ</t>
  </si>
  <si>
    <t>Національна ідентичність</t>
  </si>
  <si>
    <t>Коституційне право України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</si>
  <si>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</si>
  <si>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</si>
  <si>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</si>
  <si>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Вибіркова дисципліна 3 семестру №1</t>
  </si>
  <si>
    <t>Вибіркова дисципліна 3 семестру №2</t>
  </si>
  <si>
    <t>1.2.16.3</t>
  </si>
  <si>
    <t>Вибіркова дисципліна 5 семестру №1</t>
  </si>
  <si>
    <t>Вибіркова дисципліна 5 семестру №2</t>
  </si>
  <si>
    <t>Вибіркова дисципліна 6 семестру №1</t>
  </si>
  <si>
    <t>Вибіркова дисципліна 6 семестру №2</t>
  </si>
  <si>
    <t>Практикум зі спортивної гімнастики / Практикум з баскетболу / Практикум з легкої атлетики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</si>
  <si>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</si>
  <si>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</si>
  <si>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</si>
  <si>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7 семестру №4</t>
  </si>
  <si>
    <t>Профілактика та реабілітація травматизму у фіз. культурі і спорті / Організація спортивно-масової роботи / Організаційно-правові основи фізичної культури і спорту</t>
  </si>
  <si>
    <t>Вибіркова дисципліна 8 семестру №1</t>
  </si>
  <si>
    <t>Вибіркова дисципліна 8 семестру №2</t>
  </si>
  <si>
    <t>Спортивна метрологія / Нетрадиційні методи у фізкультурно спортивній реабілітації / Організація і методика туризму / Фізкультурно-спортивна реабілітація військовослужбовців</t>
  </si>
  <si>
    <t>Директор СЕННІ</t>
  </si>
  <si>
    <t>І.П. Фоміченко</t>
  </si>
  <si>
    <t>В.о. ректора ________________________</t>
  </si>
  <si>
    <t>(Томашевський Р.С.)</t>
  </si>
  <si>
    <t>На базі повної загальної середньої освіти</t>
  </si>
  <si>
    <t xml:space="preserve">Позначення: Т – теоретичне навчання; З - заліковий тиждень; С – екзаменаційна сесія; П – практика; Т/П - теоретичне навчання / практика; К – канікули; А –  атестація </t>
  </si>
  <si>
    <t>Екзаменаційна сесія</t>
  </si>
  <si>
    <t>Виконання кваліфікаційної роботи</t>
  </si>
  <si>
    <t>Форма  атестації (екзамен, кваліфікаційна робота)</t>
  </si>
  <si>
    <t>108 год.*</t>
  </si>
  <si>
    <t>102 год.*</t>
  </si>
  <si>
    <t>318 год.*</t>
  </si>
  <si>
    <t>* - 1 доба на тиждень навчального семестру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</si>
  <si>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Фізкультурно-спортивна реабілітація</t>
    </r>
  </si>
  <si>
    <t>Виробнича практика з ФСР</t>
  </si>
  <si>
    <t>Кваліфікація: бакалавр з фізичної культури і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</si>
</sst>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41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168" fontId="5" fillId="0" borderId="33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68" fontId="5" fillId="0" borderId="45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168" fontId="5" fillId="0" borderId="66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40" xfId="37" applyNumberFormat="1" applyFont="1" applyFill="1" applyBorder="1" applyAlignment="1" applyProtection="1">
      <alignment horizontal="center" vertical="center"/>
    </xf>
    <xf numFmtId="1" fontId="5" fillId="0" borderId="65" xfId="37" applyNumberFormat="1" applyFont="1" applyFill="1" applyBorder="1" applyAlignment="1" applyProtection="1">
      <alignment horizontal="center" vertical="center"/>
    </xf>
    <xf numFmtId="1" fontId="5" fillId="0" borderId="67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6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4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49" fontId="5" fillId="0" borderId="62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168" fontId="5" fillId="24" borderId="33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0" xfId="0" applyFont="1" applyFill="1" applyBorder="1" applyAlignment="1">
      <alignment horizontal="center" vertical="center" wrapText="1"/>
    </xf>
    <xf numFmtId="0" fontId="5" fillId="24" borderId="68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0" fontId="5" fillId="24" borderId="45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0" fillId="0" borderId="89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/>
    </xf>
    <xf numFmtId="0" fontId="30" fillId="0" borderId="91" xfId="37" applyFont="1" applyFill="1" applyBorder="1" applyAlignment="1">
      <alignment horizontal="center" vertical="center"/>
    </xf>
    <xf numFmtId="0" fontId="30" fillId="0" borderId="71" xfId="37" applyFont="1" applyFill="1" applyBorder="1" applyAlignment="1">
      <alignment horizontal="center" vertical="center"/>
    </xf>
    <xf numFmtId="0" fontId="30" fillId="0" borderId="72" xfId="37" applyFont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90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29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/>
    </xf>
    <xf numFmtId="0" fontId="30" fillId="0" borderId="28" xfId="37" applyFont="1" applyFill="1" applyBorder="1" applyAlignment="1">
      <alignment horizontal="center" vertical="center"/>
    </xf>
    <xf numFmtId="0" fontId="30" fillId="0" borderId="29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30" fillId="0" borderId="55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48" xfId="37" applyFont="1" applyBorder="1" applyAlignment="1">
      <alignment horizontal="center" vertical="center"/>
    </xf>
    <xf numFmtId="0" fontId="30" fillId="0" borderId="57" xfId="37" applyFont="1" applyBorder="1" applyAlignment="1">
      <alignment horizontal="center" vertical="center"/>
    </xf>
    <xf numFmtId="0" fontId="30" fillId="0" borderId="51" xfId="39" applyFont="1" applyBorder="1" applyAlignment="1">
      <alignment horizontal="center" vertical="center"/>
    </xf>
    <xf numFmtId="0" fontId="30" fillId="0" borderId="48" xfId="39" applyFont="1" applyBorder="1" applyAlignment="1">
      <alignment horizontal="center" vertical="center"/>
    </xf>
    <xf numFmtId="0" fontId="30" fillId="0" borderId="55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49" fontId="5" fillId="0" borderId="70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" fontId="5" fillId="0" borderId="60" xfId="37" applyNumberFormat="1" applyFont="1" applyFill="1" applyBorder="1" applyAlignment="1" applyProtection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8" fillId="0" borderId="0" xfId="0" applyFont="1" applyFill="1"/>
    <xf numFmtId="0" fontId="4" fillId="0" borderId="2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0" fillId="0" borderId="0" xfId="0" applyFill="1" applyAlignment="1"/>
    <xf numFmtId="0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8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7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30" fillId="0" borderId="90" xfId="37" applyFont="1" applyFill="1" applyBorder="1" applyAlignment="1">
      <alignment horizontal="center" vertical="center"/>
    </xf>
    <xf numFmtId="168" fontId="5" fillId="0" borderId="126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5" fillId="0" borderId="14" xfId="40" applyNumberFormat="1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>
      <alignment horizontal="center" vertical="center" wrapText="1"/>
    </xf>
    <xf numFmtId="1" fontId="5" fillId="0" borderId="13" xfId="40" applyNumberFormat="1" applyFont="1" applyFill="1" applyBorder="1" applyAlignment="1" applyProtection="1">
      <alignment horizontal="center" vertical="center"/>
    </xf>
    <xf numFmtId="1" fontId="5" fillId="0" borderId="33" xfId="37" applyNumberFormat="1" applyFont="1" applyFill="1" applyBorder="1" applyAlignment="1" applyProtection="1">
      <alignment horizontal="center" vertical="center"/>
    </xf>
    <xf numFmtId="168" fontId="5" fillId="24" borderId="33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6" xfId="37" applyNumberFormat="1" applyFont="1" applyFill="1" applyBorder="1" applyAlignment="1">
      <alignment horizontal="left" vertical="center" wrapText="1"/>
    </xf>
    <xf numFmtId="49" fontId="5" fillId="0" borderId="33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4" xfId="37" applyFont="1" applyFill="1" applyBorder="1" applyAlignment="1">
      <alignment horizontal="center" vertic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4" xfId="37" applyNumberFormat="1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center" vertical="center" wrapText="1"/>
    </xf>
    <xf numFmtId="165" fontId="5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4" fillId="0" borderId="34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13" xfId="37" applyNumberFormat="1" applyFont="1" applyFill="1" applyBorder="1" applyAlignment="1">
      <alignment horizontal="center" vertical="center" wrapText="1"/>
    </xf>
    <xf numFmtId="0" fontId="4" fillId="0" borderId="14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168" fontId="4" fillId="0" borderId="24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/>
    </xf>
    <xf numFmtId="49" fontId="5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0" fontId="4" fillId="0" borderId="34" xfId="37" applyNumberFormat="1" applyFont="1" applyFill="1" applyBorder="1" applyAlignment="1">
      <alignment horizontal="center" vertical="center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" fontId="5" fillId="0" borderId="18" xfId="37" applyNumberFormat="1" applyFont="1" applyFill="1" applyBorder="1" applyAlignment="1">
      <alignment horizontal="center" vertical="center" wrapText="1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165" fontId="4" fillId="0" borderId="21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49" fontId="4" fillId="0" borderId="16" xfId="37" applyNumberFormat="1" applyFont="1" applyFill="1" applyBorder="1" applyAlignment="1">
      <alignment horizontal="right" vertical="center" wrapText="1"/>
    </xf>
    <xf numFmtId="168" fontId="4" fillId="0" borderId="16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>
      <alignment horizontal="center" vertical="center" wrapText="1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38" xfId="37" applyNumberFormat="1" applyFont="1" applyFill="1" applyBorder="1" applyAlignment="1" applyProtection="1">
      <alignment horizontal="center" vertical="center"/>
    </xf>
    <xf numFmtId="0" fontId="4" fillId="0" borderId="38" xfId="37" applyFont="1" applyFill="1" applyBorder="1" applyAlignment="1">
      <alignment horizontal="center" vertical="center" wrapText="1"/>
    </xf>
    <xf numFmtId="165" fontId="4" fillId="0" borderId="38" xfId="37" applyNumberFormat="1" applyFont="1" applyFill="1" applyBorder="1" applyAlignment="1">
      <alignment horizontal="center" vertical="center" wrapText="1"/>
    </xf>
    <xf numFmtId="168" fontId="4" fillId="0" borderId="48" xfId="37" applyNumberFormat="1" applyFont="1" applyFill="1" applyBorder="1" applyAlignment="1" applyProtection="1">
      <alignment horizontal="center" vertical="center"/>
    </xf>
    <xf numFmtId="0" fontId="4" fillId="0" borderId="48" xfId="37" applyFont="1" applyFill="1" applyBorder="1" applyAlignment="1">
      <alignment horizontal="center" vertical="center" wrapText="1"/>
    </xf>
    <xf numFmtId="165" fontId="4" fillId="0" borderId="48" xfId="37" applyNumberFormat="1" applyFont="1" applyFill="1" applyBorder="1" applyAlignment="1">
      <alignment horizontal="center" vertical="center" wrapText="1"/>
    </xf>
    <xf numFmtId="0" fontId="4" fillId="0" borderId="33" xfId="37" applyNumberFormat="1" applyFont="1" applyFill="1" applyBorder="1" applyAlignment="1" applyProtection="1">
      <alignment horizontal="left" vertical="center"/>
    </xf>
    <xf numFmtId="49" fontId="5" fillId="0" borderId="33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4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>
      <alignment horizontal="center" vertical="center"/>
    </xf>
    <xf numFmtId="0" fontId="5" fillId="0" borderId="34" xfId="37" applyNumberFormat="1" applyFont="1" applyFill="1" applyBorder="1" applyAlignment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0" fontId="4" fillId="0" borderId="34" xfId="37" applyNumberFormat="1" applyFont="1" applyFill="1" applyBorder="1" applyAlignment="1">
      <alignment horizontal="center" vertical="center" wrapText="1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0" fontId="4" fillId="0" borderId="41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1" fontId="4" fillId="0" borderId="48" xfId="37" applyNumberFormat="1" applyFont="1" applyFill="1" applyBorder="1" applyAlignment="1">
      <alignment horizontal="center" vertical="center"/>
    </xf>
    <xf numFmtId="0" fontId="4" fillId="0" borderId="48" xfId="37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" fillId="0" borderId="33" xfId="37" applyNumberFormat="1" applyFont="1" applyFill="1" applyBorder="1" applyAlignment="1">
      <alignment horizontal="left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42" xfId="37" applyNumberFormat="1" applyFont="1" applyFill="1" applyBorder="1" applyAlignment="1">
      <alignment horizontal="center" vertical="center"/>
    </xf>
    <xf numFmtId="0" fontId="4" fillId="0" borderId="62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168" fontId="4" fillId="0" borderId="14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0" fontId="5" fillId="0" borderId="41" xfId="37" applyFont="1" applyFill="1" applyBorder="1" applyAlignment="1">
      <alignment horizontal="center" vertical="center" wrapText="1"/>
    </xf>
    <xf numFmtId="165" fontId="5" fillId="0" borderId="42" xfId="37" applyNumberFormat="1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" fontId="4" fillId="0" borderId="48" xfId="37" applyNumberFormat="1" applyFont="1" applyFill="1" applyBorder="1" applyAlignment="1" applyProtection="1">
      <alignment horizontal="center" vertical="center"/>
    </xf>
    <xf numFmtId="0" fontId="48" fillId="25" borderId="24" xfId="0" applyFont="1" applyFill="1" applyBorder="1" applyAlignment="1">
      <alignment horizontal="center" vertical="center"/>
    </xf>
    <xf numFmtId="49" fontId="4" fillId="0" borderId="33" xfId="37" applyNumberFormat="1" applyFont="1" applyFill="1" applyBorder="1" applyAlignment="1" applyProtection="1">
      <alignment horizontal="left" vertical="center"/>
    </xf>
    <xf numFmtId="49" fontId="5" fillId="0" borderId="33" xfId="37" applyNumberFormat="1" applyFont="1" applyFill="1" applyBorder="1" applyAlignment="1">
      <alignment horizontal="left" vertical="center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49" fontId="4" fillId="0" borderId="33" xfId="37" applyNumberFormat="1" applyFont="1" applyFill="1" applyBorder="1" applyAlignment="1">
      <alignment horizontal="left" vertical="center" wrapText="1"/>
    </xf>
    <xf numFmtId="49" fontId="5" fillId="0" borderId="45" xfId="37" applyNumberFormat="1" applyFont="1" applyFill="1" applyBorder="1" applyAlignment="1">
      <alignment vertical="center" wrapText="1"/>
    </xf>
    <xf numFmtId="0" fontId="4" fillId="0" borderId="60" xfId="37" applyNumberFormat="1" applyFont="1" applyFill="1" applyBorder="1" applyAlignment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 applyProtection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0" fontId="4" fillId="0" borderId="60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49" fontId="4" fillId="0" borderId="49" xfId="37" applyNumberFormat="1" applyFont="1" applyFill="1" applyBorder="1" applyAlignment="1">
      <alignment horizontal="left" vertical="center" wrapText="1"/>
    </xf>
    <xf numFmtId="49" fontId="5" fillId="0" borderId="52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168" fontId="5" fillId="0" borderId="47" xfId="37" applyNumberFormat="1" applyFont="1" applyFill="1" applyBorder="1" applyAlignment="1">
      <alignment horizontal="center" vertical="center" wrapText="1"/>
    </xf>
    <xf numFmtId="1" fontId="5" fillId="0" borderId="17" xfId="37" applyNumberFormat="1" applyFont="1" applyFill="1" applyBorder="1" applyAlignment="1">
      <alignment horizontal="center" vertical="center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53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49" fontId="4" fillId="0" borderId="59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0" fontId="4" fillId="0" borderId="28" xfId="37" applyFont="1" applyFill="1" applyBorder="1" applyAlignment="1">
      <alignment horizontal="center" vertical="center" wrapText="1"/>
    </xf>
    <xf numFmtId="49" fontId="4" fillId="0" borderId="29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1" fontId="4" fillId="0" borderId="28" xfId="37" applyNumberFormat="1" applyFont="1" applyFill="1" applyBorder="1" applyAlignment="1">
      <alignment horizontal="center" vertical="center"/>
    </xf>
    <xf numFmtId="165" fontId="4" fillId="0" borderId="29" xfId="37" applyNumberFormat="1" applyFont="1" applyFill="1" applyBorder="1" applyAlignment="1">
      <alignment horizontal="center" vertical="center" wrapText="1"/>
    </xf>
    <xf numFmtId="0" fontId="4" fillId="0" borderId="29" xfId="37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>
      <alignment horizontal="center" vertical="center" wrapText="1"/>
    </xf>
    <xf numFmtId="1" fontId="4" fillId="0" borderId="32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28" xfId="37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45" xfId="37" applyNumberFormat="1" applyFont="1" applyFill="1" applyBorder="1" applyAlignment="1" applyProtection="1">
      <alignment horizontal="left" vertical="center"/>
    </xf>
    <xf numFmtId="0" fontId="5" fillId="0" borderId="37" xfId="37" applyFont="1" applyFill="1" applyBorder="1" applyAlignment="1">
      <alignment horizontal="center" vertical="center" wrapText="1"/>
    </xf>
    <xf numFmtId="165" fontId="5" fillId="0" borderId="38" xfId="37" applyNumberFormat="1" applyFont="1" applyFill="1" applyBorder="1" applyAlignment="1">
      <alignment horizontal="center" vertical="center" wrapText="1"/>
    </xf>
    <xf numFmtId="165" fontId="5" fillId="0" borderId="40" xfId="37" applyNumberFormat="1" applyFont="1" applyFill="1" applyBorder="1" applyAlignment="1">
      <alignment horizontal="center" vertical="center" wrapText="1"/>
    </xf>
    <xf numFmtId="49" fontId="4" fillId="0" borderId="126" xfId="37" applyNumberFormat="1" applyFont="1" applyFill="1" applyBorder="1" applyAlignment="1" applyProtection="1">
      <alignment horizontal="left" vertical="center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12" xfId="37" applyNumberFormat="1" applyFont="1" applyFill="1" applyBorder="1" applyAlignment="1">
      <alignment horizontal="center" vertical="center" wrapText="1"/>
    </xf>
    <xf numFmtId="49" fontId="4" fillId="0" borderId="53" xfId="37" applyNumberFormat="1" applyFont="1" applyFill="1" applyBorder="1" applyAlignment="1">
      <alignment horizontal="right" vertical="center" wrapText="1"/>
    </xf>
    <xf numFmtId="49" fontId="4" fillId="0" borderId="54" xfId="37" applyNumberFormat="1" applyFont="1" applyFill="1" applyBorder="1" applyAlignment="1">
      <alignment horizontal="right" vertical="center" wrapText="1"/>
    </xf>
    <xf numFmtId="0" fontId="4" fillId="0" borderId="29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8" fontId="4" fillId="0" borderId="28" xfId="37" applyNumberFormat="1" applyFont="1" applyFill="1" applyBorder="1" applyAlignment="1">
      <alignment horizontal="center" vertical="center" wrapText="1"/>
    </xf>
    <xf numFmtId="168" fontId="4" fillId="0" borderId="72" xfId="37" applyNumberFormat="1" applyFont="1" applyFill="1" applyBorder="1" applyAlignment="1" applyProtection="1">
      <alignment horizontal="center" vertical="center"/>
    </xf>
    <xf numFmtId="1" fontId="4" fillId="0" borderId="72" xfId="37" applyNumberFormat="1" applyFont="1" applyFill="1" applyBorder="1" applyAlignment="1">
      <alignment horizontal="center" vertical="center"/>
    </xf>
    <xf numFmtId="165" fontId="4" fillId="0" borderId="72" xfId="37" applyNumberFormat="1" applyFont="1" applyFill="1" applyBorder="1" applyAlignment="1">
      <alignment horizontal="center" vertical="center" wrapText="1"/>
    </xf>
    <xf numFmtId="0" fontId="4" fillId="0" borderId="72" xfId="37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vertical="center" wrapText="1"/>
    </xf>
    <xf numFmtId="0" fontId="4" fillId="0" borderId="60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36" xfId="37" applyNumberFormat="1" applyFont="1" applyFill="1" applyBorder="1" applyAlignment="1" applyProtection="1">
      <alignment horizontal="center" vertical="center" wrapText="1"/>
    </xf>
    <xf numFmtId="1" fontId="5" fillId="0" borderId="60" xfId="37" applyNumberFormat="1" applyFont="1" applyFill="1" applyBorder="1" applyAlignment="1">
      <alignment horizontal="center" vertical="center"/>
    </xf>
    <xf numFmtId="165" fontId="5" fillId="0" borderId="35" xfId="37" applyNumberFormat="1" applyFont="1" applyFill="1" applyBorder="1" applyAlignment="1">
      <alignment horizontal="center" vertical="center" wrapText="1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60" xfId="37" applyNumberFormat="1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168" fontId="4" fillId="0" borderId="60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4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4" xfId="37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165" fontId="5" fillId="0" borderId="29" xfId="37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49" fontId="5" fillId="26" borderId="11" xfId="0" applyNumberFormat="1" applyFont="1" applyFill="1" applyBorder="1" applyAlignment="1">
      <alignment horizontal="left" vertical="center" wrapText="1"/>
    </xf>
    <xf numFmtId="0" fontId="4" fillId="26" borderId="17" xfId="0" applyFont="1" applyFill="1" applyBorder="1" applyAlignment="1">
      <alignment horizontal="center" vertical="center"/>
    </xf>
    <xf numFmtId="165" fontId="4" fillId="26" borderId="18" xfId="37" applyNumberFormat="1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/>
    </xf>
    <xf numFmtId="0" fontId="4" fillId="26" borderId="20" xfId="0" applyFont="1" applyFill="1" applyBorder="1" applyAlignment="1">
      <alignment horizontal="center" vertical="center"/>
    </xf>
    <xf numFmtId="0" fontId="4" fillId="26" borderId="28" xfId="0" applyFont="1" applyFill="1" applyBorder="1" applyAlignment="1">
      <alignment horizontal="center" vertical="center"/>
    </xf>
    <xf numFmtId="165" fontId="4" fillId="26" borderId="29" xfId="37" applyNumberFormat="1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/>
    </xf>
    <xf numFmtId="0" fontId="4" fillId="26" borderId="31" xfId="0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vertical="center" wrapText="1"/>
    </xf>
    <xf numFmtId="49" fontId="5" fillId="0" borderId="46" xfId="0" applyNumberFormat="1" applyFont="1" applyFill="1" applyBorder="1" applyAlignment="1">
      <alignment vertical="center" wrapText="1"/>
    </xf>
    <xf numFmtId="1" fontId="5" fillId="24" borderId="14" xfId="40" applyNumberFormat="1" applyFont="1" applyFill="1" applyBorder="1" applyAlignment="1" applyProtection="1">
      <alignment horizontal="center" vertical="center"/>
    </xf>
    <xf numFmtId="49" fontId="4" fillId="0" borderId="49" xfId="0" applyNumberFormat="1" applyFont="1" applyFill="1" applyBorder="1" applyAlignment="1" applyProtection="1">
      <alignment horizontal="left" vertical="center"/>
    </xf>
    <xf numFmtId="0" fontId="4" fillId="0" borderId="20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0" fontId="48" fillId="25" borderId="24" xfId="0" applyFont="1" applyFill="1" applyBorder="1" applyAlignment="1">
      <alignment horizontal="center"/>
    </xf>
    <xf numFmtId="49" fontId="4" fillId="0" borderId="15" xfId="0" applyNumberFormat="1" applyFont="1" applyFill="1" applyBorder="1" applyAlignment="1" applyProtection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49" fontId="5" fillId="0" borderId="56" xfId="37" applyNumberFormat="1" applyFont="1" applyFill="1" applyBorder="1" applyAlignment="1">
      <alignment horizontal="left" vertical="center" wrapText="1"/>
    </xf>
    <xf numFmtId="0" fontId="4" fillId="0" borderId="51" xfId="37" applyFont="1" applyFill="1" applyBorder="1" applyAlignment="1">
      <alignment horizontal="center" vertical="center" wrapText="1"/>
    </xf>
    <xf numFmtId="0" fontId="4" fillId="0" borderId="48" xfId="37" applyNumberFormat="1" applyFont="1" applyFill="1" applyBorder="1" applyAlignment="1">
      <alignment horizontal="center" vertical="center" wrapText="1"/>
    </xf>
    <xf numFmtId="49" fontId="4" fillId="0" borderId="48" xfId="37" applyNumberFormat="1" applyFont="1" applyFill="1" applyBorder="1" applyAlignment="1">
      <alignment horizontal="center" vertical="center" wrapText="1"/>
    </xf>
    <xf numFmtId="165" fontId="4" fillId="0" borderId="57" xfId="37" applyNumberFormat="1" applyFont="1" applyFill="1" applyBorder="1" applyAlignment="1" applyProtection="1">
      <alignment horizontal="center" vertical="center" wrapText="1"/>
    </xf>
    <xf numFmtId="168" fontId="5" fillId="0" borderId="74" xfId="37" applyNumberFormat="1" applyFont="1" applyFill="1" applyBorder="1" applyAlignment="1" applyProtection="1">
      <alignment horizontal="center" vertical="center"/>
    </xf>
    <xf numFmtId="1" fontId="5" fillId="0" borderId="51" xfId="37" applyNumberFormat="1" applyFont="1" applyFill="1" applyBorder="1" applyAlignment="1">
      <alignment horizontal="center" vertical="center"/>
    </xf>
    <xf numFmtId="0" fontId="5" fillId="0" borderId="48" xfId="37" applyFont="1" applyFill="1" applyBorder="1" applyAlignment="1">
      <alignment horizontal="center" vertical="center" wrapText="1"/>
    </xf>
    <xf numFmtId="165" fontId="5" fillId="0" borderId="55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" fontId="4" fillId="0" borderId="57" xfId="37" applyNumberFormat="1" applyFont="1" applyFill="1" applyBorder="1" applyAlignment="1">
      <alignment horizontal="center" vertical="center" wrapText="1"/>
    </xf>
    <xf numFmtId="0" fontId="4" fillId="0" borderId="55" xfId="37" applyFont="1" applyFill="1" applyBorder="1" applyAlignment="1">
      <alignment horizontal="center" vertical="center" wrapText="1"/>
    </xf>
    <xf numFmtId="1" fontId="4" fillId="0" borderId="51" xfId="37" applyNumberFormat="1" applyFont="1" applyFill="1" applyBorder="1" applyAlignment="1">
      <alignment horizontal="center" vertical="center" wrapText="1"/>
    </xf>
    <xf numFmtId="165" fontId="4" fillId="0" borderId="51" xfId="37" applyNumberFormat="1" applyFont="1" applyFill="1" applyBorder="1" applyAlignment="1" applyProtection="1">
      <alignment vertical="center"/>
    </xf>
    <xf numFmtId="165" fontId="4" fillId="0" borderId="55" xfId="37" applyNumberFormat="1" applyFont="1" applyFill="1" applyBorder="1" applyAlignment="1" applyProtection="1">
      <alignment vertical="center"/>
    </xf>
    <xf numFmtId="49" fontId="4" fillId="0" borderId="75" xfId="37" applyNumberFormat="1" applyFont="1" applyFill="1" applyBorder="1" applyAlignment="1">
      <alignment horizontal="left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168" fontId="5" fillId="0" borderId="124" xfId="37" applyNumberFormat="1" applyFont="1" applyFill="1" applyBorder="1" applyAlignment="1">
      <alignment horizontal="center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166" fontId="4" fillId="0" borderId="31" xfId="37" applyNumberFormat="1" applyFont="1" applyFill="1" applyBorder="1" applyAlignment="1" applyProtection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60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1" fontId="5" fillId="0" borderId="63" xfId="37" applyNumberFormat="1" applyFont="1" applyFill="1" applyBorder="1" applyAlignment="1">
      <alignment horizontal="center" vertical="center" wrapText="1"/>
    </xf>
    <xf numFmtId="0" fontId="4" fillId="0" borderId="72" xfId="37" applyNumberFormat="1" applyFont="1" applyFill="1" applyBorder="1" applyAlignment="1">
      <alignment horizontal="center" vertical="center"/>
    </xf>
    <xf numFmtId="49" fontId="4" fillId="0" borderId="64" xfId="37" applyNumberFormat="1" applyFont="1" applyFill="1" applyBorder="1" applyAlignment="1">
      <alignment horizontal="left" vertical="center" wrapText="1"/>
    </xf>
    <xf numFmtId="0" fontId="7" fillId="0" borderId="36" xfId="37" applyNumberFormat="1" applyFont="1" applyFill="1" applyBorder="1" applyAlignment="1" applyProtection="1">
      <alignment horizontal="center" vertical="center"/>
    </xf>
    <xf numFmtId="1" fontId="5" fillId="0" borderId="38" xfId="37" applyNumberFormat="1" applyFont="1" applyFill="1" applyBorder="1" applyAlignment="1">
      <alignment horizontal="center" vertical="center"/>
    </xf>
    <xf numFmtId="0" fontId="5" fillId="0" borderId="38" xfId="37" applyNumberFormat="1" applyFont="1" applyFill="1" applyBorder="1" applyAlignment="1">
      <alignment horizontal="center" vertical="center"/>
    </xf>
    <xf numFmtId="0" fontId="5" fillId="0" borderId="65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2" fontId="5" fillId="0" borderId="37" xfId="37" applyNumberFormat="1" applyFont="1" applyFill="1" applyBorder="1" applyAlignment="1">
      <alignment horizontal="center" vertical="center" wrapText="1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0" fontId="4" fillId="0" borderId="34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3" fillId="0" borderId="0" xfId="37" applyFont="1" applyFill="1" applyAlignment="1">
      <alignment wrapText="1"/>
    </xf>
    <xf numFmtId="0" fontId="37" fillId="0" borderId="0" xfId="0" applyFont="1" applyFill="1" applyAlignment="1">
      <alignment horizontal="left" wrapText="1"/>
    </xf>
    <xf numFmtId="0" fontId="33" fillId="0" borderId="0" xfId="37" applyFont="1" applyBorder="1" applyAlignment="1">
      <alignment horizontal="center" vertical="center" wrapText="1"/>
    </xf>
    <xf numFmtId="1" fontId="5" fillId="0" borderId="41" xfId="37" applyNumberFormat="1" applyFont="1" applyFill="1" applyBorder="1" applyAlignment="1">
      <alignment horizontal="center" vertical="center"/>
    </xf>
    <xf numFmtId="165" fontId="5" fillId="0" borderId="44" xfId="37" applyNumberFormat="1" applyFont="1" applyFill="1" applyBorder="1" applyAlignment="1">
      <alignment horizontal="center" vertical="center" wrapText="1"/>
    </xf>
    <xf numFmtId="49" fontId="5" fillId="0" borderId="126" xfId="0" applyNumberFormat="1" applyFont="1" applyFill="1" applyBorder="1" applyAlignment="1">
      <alignment vertical="center" wrapText="1"/>
    </xf>
    <xf numFmtId="49" fontId="5" fillId="0" borderId="49" xfId="0" applyNumberFormat="1" applyFont="1" applyFill="1" applyBorder="1" applyAlignment="1">
      <alignment vertical="center" wrapText="1"/>
    </xf>
    <xf numFmtId="168" fontId="4" fillId="0" borderId="72" xfId="0" applyNumberFormat="1" applyFont="1" applyFill="1" applyBorder="1" applyAlignment="1" applyProtection="1">
      <alignment horizontal="center" vertical="center"/>
    </xf>
    <xf numFmtId="1" fontId="5" fillId="0" borderId="70" xfId="40" applyNumberFormat="1" applyFont="1" applyFill="1" applyBorder="1" applyAlignment="1">
      <alignment horizontal="center" vertical="center" wrapText="1"/>
    </xf>
    <xf numFmtId="0" fontId="32" fillId="0" borderId="76" xfId="37" applyFont="1" applyFill="1" applyBorder="1" applyAlignment="1">
      <alignment horizontal="center" vertical="center"/>
    </xf>
    <xf numFmtId="0" fontId="32" fillId="0" borderId="77" xfId="37" applyFont="1" applyFill="1" applyBorder="1" applyAlignment="1">
      <alignment horizontal="center" vertical="center"/>
    </xf>
    <xf numFmtId="0" fontId="32" fillId="0" borderId="78" xfId="37" applyFont="1" applyFill="1" applyBorder="1" applyAlignment="1">
      <alignment horizontal="center" vertical="center"/>
    </xf>
    <xf numFmtId="0" fontId="32" fillId="0" borderId="130" xfId="37" applyFont="1" applyFill="1" applyBorder="1" applyAlignment="1">
      <alignment horizontal="center" vertical="center"/>
    </xf>
    <xf numFmtId="0" fontId="32" fillId="0" borderId="70" xfId="37" applyFont="1" applyFill="1" applyBorder="1" applyAlignment="1">
      <alignment horizontal="center" vertical="center"/>
    </xf>
    <xf numFmtId="0" fontId="32" fillId="0" borderId="10" xfId="37" applyFont="1" applyFill="1" applyBorder="1" applyAlignment="1">
      <alignment horizontal="center" vertical="center"/>
    </xf>
    <xf numFmtId="0" fontId="32" fillId="0" borderId="34" xfId="37" applyFont="1" applyFill="1" applyBorder="1" applyAlignment="1">
      <alignment horizontal="center" vertical="center"/>
    </xf>
    <xf numFmtId="0" fontId="32" fillId="0" borderId="13" xfId="37" applyFont="1" applyFill="1" applyBorder="1" applyAlignment="1">
      <alignment horizontal="center" vertical="center"/>
    </xf>
    <xf numFmtId="0" fontId="32" fillId="0" borderId="63" xfId="37" applyFont="1" applyFill="1" applyBorder="1" applyAlignment="1">
      <alignment horizontal="center" vertical="center"/>
    </xf>
    <xf numFmtId="0" fontId="32" fillId="0" borderId="81" xfId="37" applyFont="1" applyFill="1" applyBorder="1" applyAlignment="1">
      <alignment horizontal="center" vertical="center"/>
    </xf>
    <xf numFmtId="0" fontId="32" fillId="0" borderId="82" xfId="37" applyFont="1" applyFill="1" applyBorder="1" applyAlignment="1">
      <alignment horizontal="center" vertical="center"/>
    </xf>
    <xf numFmtId="0" fontId="32" fillId="0" borderId="83" xfId="37" applyFont="1" applyFill="1" applyBorder="1" applyAlignment="1">
      <alignment horizontal="center" vertical="center"/>
    </xf>
    <xf numFmtId="0" fontId="32" fillId="0" borderId="84" xfId="37" applyFont="1" applyFill="1" applyBorder="1" applyAlignment="1">
      <alignment horizontal="center" vertical="center"/>
    </xf>
    <xf numFmtId="0" fontId="32" fillId="0" borderId="85" xfId="37" applyFont="1" applyFill="1" applyBorder="1" applyAlignment="1">
      <alignment horizontal="center" vertical="center"/>
    </xf>
    <xf numFmtId="0" fontId="32" fillId="0" borderId="79" xfId="37" applyFont="1" applyFill="1" applyBorder="1" applyAlignment="1">
      <alignment horizontal="center" vertical="center"/>
    </xf>
    <xf numFmtId="0" fontId="32" fillId="0" borderId="86" xfId="39" applyFont="1" applyFill="1" applyBorder="1" applyAlignment="1">
      <alignment horizontal="center" vertical="center"/>
    </xf>
    <xf numFmtId="0" fontId="32" fillId="0" borderId="87" xfId="39" applyFont="1" applyFill="1" applyBorder="1" applyAlignment="1">
      <alignment horizontal="center" vertical="center"/>
    </xf>
    <xf numFmtId="0" fontId="32" fillId="0" borderId="88" xfId="39" applyFont="1" applyFill="1" applyBorder="1" applyAlignment="1">
      <alignment horizontal="center" vertical="center"/>
    </xf>
    <xf numFmtId="0" fontId="10" fillId="0" borderId="0" xfId="37" applyFont="1" applyFill="1" applyBorder="1" applyAlignment="1">
      <alignment horizontal="center" vertical="center"/>
    </xf>
    <xf numFmtId="0" fontId="10" fillId="0" borderId="0" xfId="37" applyFont="1" applyFill="1" applyAlignment="1">
      <alignment horizontal="center" vertical="center"/>
    </xf>
    <xf numFmtId="0" fontId="30" fillId="0" borderId="131" xfId="37" applyFont="1" applyFill="1" applyBorder="1" applyAlignment="1">
      <alignment horizontal="center" vertical="center"/>
    </xf>
    <xf numFmtId="0" fontId="30" fillId="0" borderId="123" xfId="37" applyFont="1" applyFill="1" applyBorder="1" applyAlignment="1">
      <alignment horizontal="center" vertical="center"/>
    </xf>
    <xf numFmtId="0" fontId="30" fillId="0" borderId="132" xfId="37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45" fillId="0" borderId="0" xfId="37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" fillId="0" borderId="0" xfId="37" applyFont="1" applyBorder="1" applyAlignment="1">
      <alignment horizontal="center" vertical="center"/>
    </xf>
    <xf numFmtId="0" fontId="30" fillId="0" borderId="33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0" xfId="39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0" fontId="32" fillId="0" borderId="102" xfId="36" applyFont="1" applyBorder="1" applyAlignment="1">
      <alignment horizontal="center" vertical="center"/>
    </xf>
    <xf numFmtId="0" fontId="32" fillId="0" borderId="46" xfId="37" applyFont="1" applyBorder="1" applyAlignment="1">
      <alignment horizontal="center" vertical="center"/>
    </xf>
    <xf numFmtId="0" fontId="32" fillId="0" borderId="109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 textRotation="90"/>
    </xf>
    <xf numFmtId="0" fontId="32" fillId="0" borderId="96" xfId="37" applyFont="1" applyBorder="1" applyAlignment="1">
      <alignment horizontal="center" vertical="center" textRotation="90"/>
    </xf>
    <xf numFmtId="0" fontId="32" fillId="0" borderId="127" xfId="37" applyFont="1" applyBorder="1" applyAlignment="1">
      <alignment horizontal="center" vertical="center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3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0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3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46" fillId="0" borderId="57" xfId="36" applyFont="1" applyBorder="1" applyAlignment="1">
      <alignment horizontal="center" vertical="center" wrapText="1"/>
    </xf>
    <xf numFmtId="0" fontId="33" fillId="0" borderId="58" xfId="37" applyFont="1" applyBorder="1" applyAlignment="1">
      <alignment horizontal="center" vertical="center" wrapText="1"/>
    </xf>
    <xf numFmtId="0" fontId="33" fillId="0" borderId="39" xfId="37" applyFont="1" applyBorder="1" applyAlignment="1">
      <alignment horizontal="center" vertical="center" wrapText="1"/>
    </xf>
    <xf numFmtId="0" fontId="33" fillId="0" borderId="65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3" fillId="0" borderId="90" xfId="37" applyFont="1" applyBorder="1" applyAlignment="1">
      <alignment horizontal="center" vertical="center" wrapText="1"/>
    </xf>
    <xf numFmtId="0" fontId="32" fillId="0" borderId="57" xfId="37" applyFont="1" applyBorder="1" applyAlignment="1">
      <alignment horizontal="center" vertical="center" wrapText="1"/>
    </xf>
    <xf numFmtId="0" fontId="33" fillId="0" borderId="56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2" fillId="0" borderId="57" xfId="36" applyFont="1" applyBorder="1" applyAlignment="1">
      <alignment horizontal="center" vertical="center" wrapText="1"/>
    </xf>
    <xf numFmtId="0" fontId="33" fillId="0" borderId="58" xfId="37" applyFont="1" applyBorder="1" applyAlignment="1">
      <alignment wrapText="1"/>
    </xf>
    <xf numFmtId="0" fontId="33" fillId="0" borderId="39" xfId="37" applyFont="1" applyBorder="1" applyAlignment="1">
      <alignment wrapText="1"/>
    </xf>
    <xf numFmtId="0" fontId="33" fillId="0" borderId="65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90" xfId="37" applyFont="1" applyBorder="1" applyAlignment="1">
      <alignment wrapText="1"/>
    </xf>
    <xf numFmtId="0" fontId="32" fillId="0" borderId="94" xfId="39" applyFont="1" applyBorder="1" applyAlignment="1">
      <alignment horizontal="center" vertical="center"/>
    </xf>
    <xf numFmtId="0" fontId="32" fillId="0" borderId="97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98" xfId="37" applyFont="1" applyBorder="1" applyAlignment="1">
      <alignment horizontal="center" vertical="center" wrapText="1"/>
    </xf>
    <xf numFmtId="0" fontId="33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0" fillId="0" borderId="98" xfId="37" applyFont="1" applyFill="1" applyBorder="1" applyAlignment="1">
      <alignment horizontal="center" vertical="center" wrapText="1"/>
    </xf>
    <xf numFmtId="0" fontId="33" fillId="0" borderId="99" xfId="37" applyFont="1" applyFill="1" applyBorder="1" applyAlignment="1">
      <alignment horizontal="center" vertical="center" wrapText="1"/>
    </xf>
    <xf numFmtId="0" fontId="33" fillId="0" borderId="100" xfId="37" applyFont="1" applyFill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56" xfId="36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39" xfId="36" applyFont="1" applyBorder="1" applyAlignment="1">
      <alignment horizontal="center" vertical="center" wrapText="1"/>
    </xf>
    <xf numFmtId="0" fontId="32" fillId="0" borderId="0" xfId="36" applyFont="1" applyBorder="1" applyAlignment="1">
      <alignment horizontal="center" vertical="center" wrapText="1"/>
    </xf>
    <xf numFmtId="0" fontId="32" fillId="0" borderId="65" xfId="36" applyFont="1" applyBorder="1" applyAlignment="1">
      <alignment horizontal="center" vertical="center" wrapText="1"/>
    </xf>
    <xf numFmtId="0" fontId="32" fillId="0" borderId="91" xfId="36" applyFont="1" applyBorder="1" applyAlignment="1">
      <alignment horizontal="center" vertical="center" wrapText="1"/>
    </xf>
    <xf numFmtId="0" fontId="32" fillId="0" borderId="102" xfId="36" applyFont="1" applyBorder="1" applyAlignment="1">
      <alignment horizontal="center" vertical="center" wrapText="1"/>
    </xf>
    <xf numFmtId="0" fontId="32" fillId="0" borderId="90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49" fontId="30" fillId="0" borderId="25" xfId="36" applyNumberFormat="1" applyFont="1" applyFill="1" applyBorder="1" applyAlignment="1" applyProtection="1">
      <alignment vertical="center" wrapText="1"/>
      <protection locked="0"/>
    </xf>
    <xf numFmtId="49" fontId="30" fillId="0" borderId="53" xfId="36" applyNumberFormat="1" applyFont="1" applyFill="1" applyBorder="1" applyAlignment="1" applyProtection="1">
      <alignment vertical="center" wrapText="1"/>
      <protection locked="0"/>
    </xf>
    <xf numFmtId="49" fontId="30" fillId="0" borderId="27" xfId="36" applyNumberFormat="1" applyFont="1" applyFill="1" applyBorder="1" applyAlignment="1" applyProtection="1">
      <alignment vertical="center" wrapText="1"/>
      <protection locked="0"/>
    </xf>
    <xf numFmtId="0" fontId="30" fillId="0" borderId="106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49" fontId="30" fillId="0" borderId="25" xfId="36" applyNumberFormat="1" applyFont="1" applyBorder="1" applyAlignment="1" applyProtection="1">
      <alignment vertical="center" wrapText="1"/>
      <protection locked="0"/>
    </xf>
    <xf numFmtId="49" fontId="30" fillId="0" borderId="53" xfId="36" applyNumberFormat="1" applyFont="1" applyBorder="1" applyAlignment="1" applyProtection="1">
      <alignment vertical="center" wrapText="1"/>
      <protection locked="0"/>
    </xf>
    <xf numFmtId="49" fontId="30" fillId="0" borderId="27" xfId="36" applyNumberFormat="1" applyFont="1" applyBorder="1" applyAlignment="1" applyProtection="1">
      <alignment vertical="center" wrapText="1"/>
      <protection locked="0"/>
    </xf>
    <xf numFmtId="0" fontId="30" fillId="0" borderId="25" xfId="37" applyFont="1" applyBorder="1" applyAlignment="1">
      <alignment horizontal="center" vertical="center" wrapText="1"/>
    </xf>
    <xf numFmtId="0" fontId="30" fillId="0" borderId="53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0" fillId="0" borderId="56" xfId="37" applyFont="1" applyBorder="1" applyAlignment="1">
      <alignment horizontal="lef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24" xfId="37" applyFont="1" applyBorder="1" applyAlignment="1">
      <alignment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0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165" fontId="2" fillId="0" borderId="119" xfId="37" applyNumberFormat="1" applyFont="1" applyFill="1" applyBorder="1" applyAlignment="1" applyProtection="1">
      <alignment horizontal="center" vertical="center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0" fontId="4" fillId="24" borderId="69" xfId="40" applyNumberFormat="1" applyFont="1" applyFill="1" applyBorder="1" applyAlignment="1" applyProtection="1">
      <alignment horizontal="center" vertical="center" textRotation="90"/>
    </xf>
    <xf numFmtId="0" fontId="4" fillId="24" borderId="112" xfId="40" applyNumberFormat="1" applyFont="1" applyFill="1" applyBorder="1" applyAlignment="1" applyProtection="1">
      <alignment horizontal="center" vertical="center" textRotation="90"/>
    </xf>
    <xf numFmtId="0" fontId="4" fillId="24" borderId="64" xfId="40" applyNumberFormat="1" applyFont="1" applyFill="1" applyBorder="1" applyAlignment="1" applyProtection="1">
      <alignment horizontal="center" vertical="center" textRotation="90"/>
    </xf>
    <xf numFmtId="166" fontId="4" fillId="24" borderId="69" xfId="40" applyNumberFormat="1" applyFont="1" applyFill="1" applyBorder="1" applyAlignment="1" applyProtection="1">
      <alignment horizontal="center" vertical="center"/>
    </xf>
    <xf numFmtId="166" fontId="4" fillId="24" borderId="112" xfId="40" applyNumberFormat="1" applyFont="1" applyFill="1" applyBorder="1" applyAlignment="1" applyProtection="1">
      <alignment horizontal="center" vertical="center"/>
    </xf>
    <xf numFmtId="166" fontId="4" fillId="24" borderId="64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wrapText="1"/>
    </xf>
    <xf numFmtId="166" fontId="4" fillId="24" borderId="122" xfId="40" applyNumberFormat="1" applyFont="1" applyFill="1" applyBorder="1" applyAlignment="1" applyProtection="1">
      <alignment horizontal="center" vertical="center" wrapText="1"/>
    </xf>
    <xf numFmtId="166" fontId="4" fillId="24" borderId="69" xfId="40" applyNumberFormat="1" applyFont="1" applyFill="1" applyBorder="1" applyAlignment="1" applyProtection="1">
      <alignment horizontal="center" vertical="center" textRotation="90" wrapText="1"/>
    </xf>
    <xf numFmtId="166" fontId="4" fillId="24" borderId="112" xfId="40" applyNumberFormat="1" applyFont="1" applyFill="1" applyBorder="1" applyAlignment="1" applyProtection="1">
      <alignment horizontal="center" vertical="center" textRotation="90" wrapText="1"/>
    </xf>
    <xf numFmtId="166" fontId="4" fillId="24" borderId="64" xfId="40" applyNumberFormat="1" applyFont="1" applyFill="1" applyBorder="1" applyAlignment="1" applyProtection="1">
      <alignment horizontal="center" vertical="center" textRotation="90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109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45" xfId="40" applyNumberFormat="1" applyFont="1" applyFill="1" applyBorder="1" applyAlignment="1" applyProtection="1">
      <alignment horizontal="center" vertical="center" wrapText="1"/>
    </xf>
    <xf numFmtId="0" fontId="4" fillId="24" borderId="80" xfId="40" applyNumberFormat="1" applyFont="1" applyFill="1" applyBorder="1" applyAlignment="1" applyProtection="1">
      <alignment horizontal="center" vertical="center" wrapText="1"/>
    </xf>
    <xf numFmtId="0" fontId="4" fillId="24" borderId="68" xfId="40" applyNumberFormat="1" applyFont="1" applyFill="1" applyBorder="1" applyAlignment="1" applyProtection="1">
      <alignment horizontal="center" vertical="center" wrapText="1"/>
    </xf>
    <xf numFmtId="166" fontId="4" fillId="24" borderId="51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60" xfId="40" applyNumberFormat="1" applyFont="1" applyFill="1" applyBorder="1" applyAlignment="1" applyProtection="1">
      <alignment horizontal="center" vertical="center" textRotation="90" wrapText="1"/>
    </xf>
    <xf numFmtId="166" fontId="4" fillId="24" borderId="48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35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166" fontId="4" fillId="24" borderId="57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5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5" fillId="0" borderId="45" xfId="37" applyFont="1" applyFill="1" applyBorder="1" applyAlignment="1">
      <alignment horizontal="right" vertical="center" wrapText="1"/>
    </xf>
    <xf numFmtId="0" fontId="5" fillId="0" borderId="80" xfId="37" applyFont="1" applyFill="1" applyBorder="1" applyAlignment="1">
      <alignment horizontal="right" vertical="center" wrapText="1"/>
    </xf>
    <xf numFmtId="0" fontId="4" fillId="24" borderId="33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167" fontId="5" fillId="24" borderId="51" xfId="40" applyNumberFormat="1" applyFont="1" applyFill="1" applyBorder="1" applyAlignment="1" applyProtection="1">
      <alignment horizontal="center" vertical="center"/>
    </xf>
    <xf numFmtId="167" fontId="5" fillId="24" borderId="48" xfId="40" applyNumberFormat="1" applyFont="1" applyFill="1" applyBorder="1" applyAlignment="1" applyProtection="1">
      <alignment horizontal="center" vertical="center"/>
    </xf>
    <xf numFmtId="167" fontId="5" fillId="24" borderId="55" xfId="40" applyNumberFormat="1" applyFont="1" applyFill="1" applyBorder="1" applyAlignment="1" applyProtection="1">
      <alignment horizontal="center" vertical="center"/>
    </xf>
    <xf numFmtId="49" fontId="5" fillId="24" borderId="46" xfId="0" applyNumberFormat="1" applyFont="1" applyFill="1" applyBorder="1" applyAlignment="1" applyProtection="1">
      <alignment horizontal="center" vertical="center"/>
    </xf>
    <xf numFmtId="49" fontId="5" fillId="24" borderId="109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7" xfId="0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0" fontId="6" fillId="0" borderId="33" xfId="37" applyFont="1" applyFill="1" applyBorder="1" applyAlignment="1">
      <alignment horizontal="left" vertical="center" wrapText="1"/>
    </xf>
    <xf numFmtId="0" fontId="6" fillId="0" borderId="11" xfId="37" applyFont="1" applyFill="1" applyBorder="1" applyAlignment="1">
      <alignment horizontal="left" vertical="center" wrapText="1"/>
    </xf>
    <xf numFmtId="0" fontId="6" fillId="0" borderId="70" xfId="37" applyFont="1" applyFill="1" applyBorder="1" applyAlignment="1">
      <alignment horizontal="left" vertical="center" wrapText="1"/>
    </xf>
    <xf numFmtId="0" fontId="5" fillId="0" borderId="126" xfId="37" applyFont="1" applyFill="1" applyBorder="1" applyAlignment="1">
      <alignment horizontal="right" vertical="center" wrapText="1"/>
    </xf>
    <xf numFmtId="0" fontId="5" fillId="0" borderId="0" xfId="37" applyFont="1" applyFill="1" applyBorder="1" applyAlignment="1">
      <alignment horizontal="right" vertical="center" wrapText="1"/>
    </xf>
    <xf numFmtId="0" fontId="5" fillId="0" borderId="67" xfId="37" applyFont="1" applyFill="1" applyBorder="1" applyAlignment="1">
      <alignment horizontal="right" vertical="center" wrapText="1"/>
    </xf>
    <xf numFmtId="0" fontId="5" fillId="0" borderId="60" xfId="40" applyFont="1" applyFill="1" applyBorder="1" applyAlignment="1">
      <alignment horizontal="center" vertical="center" wrapText="1"/>
    </xf>
    <xf numFmtId="0" fontId="5" fillId="0" borderId="35" xfId="40" applyFont="1" applyFill="1" applyBorder="1" applyAlignment="1">
      <alignment horizontal="center" vertical="center" wrapText="1"/>
    </xf>
    <xf numFmtId="0" fontId="5" fillId="0" borderId="61" xfId="40" applyFont="1" applyFill="1" applyBorder="1" applyAlignment="1">
      <alignment horizontal="center" vertical="center" wrapText="1"/>
    </xf>
    <xf numFmtId="0" fontId="5" fillId="0" borderId="33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3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8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0" fontId="5" fillId="0" borderId="70" xfId="37" applyFont="1" applyFill="1" applyBorder="1" applyAlignment="1">
      <alignment horizontal="right" vertical="center" wrapText="1"/>
    </xf>
    <xf numFmtId="49" fontId="5" fillId="0" borderId="46" xfId="37" applyNumberFormat="1" applyFont="1" applyFill="1" applyBorder="1" applyAlignment="1" applyProtection="1">
      <alignment horizontal="center" vertical="center" wrapText="1"/>
    </xf>
    <xf numFmtId="49" fontId="5" fillId="0" borderId="109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7" xfId="37" applyNumberFormat="1" applyFont="1" applyFill="1" applyBorder="1" applyAlignment="1" applyProtection="1">
      <alignment horizontal="center" vertical="center" wrapText="1"/>
    </xf>
    <xf numFmtId="0" fontId="5" fillId="24" borderId="113" xfId="0" applyFont="1" applyFill="1" applyBorder="1" applyAlignment="1">
      <alignment horizontal="center" vertical="center" wrapText="1"/>
    </xf>
    <xf numFmtId="0" fontId="5" fillId="24" borderId="114" xfId="0" applyFont="1" applyFill="1" applyBorder="1" applyAlignment="1">
      <alignment horizontal="center" vertical="center" wrapText="1"/>
    </xf>
    <xf numFmtId="0" fontId="5" fillId="24" borderId="33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0" xfId="40" applyNumberFormat="1" applyFont="1" applyFill="1" applyBorder="1" applyAlignment="1" applyProtection="1">
      <alignment horizontal="center" vertical="center"/>
    </xf>
    <xf numFmtId="0" fontId="5" fillId="24" borderId="68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0" xfId="0" applyNumberFormat="1" applyFont="1" applyFill="1" applyBorder="1" applyAlignment="1" applyProtection="1">
      <alignment horizontal="center" vertical="center" wrapText="1"/>
    </xf>
    <xf numFmtId="0" fontId="5" fillId="24" borderId="69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3" xfId="40" applyNumberFormat="1" applyFont="1" applyFill="1" applyBorder="1" applyAlignment="1" applyProtection="1">
      <alignment horizontal="center" vertical="center"/>
    </xf>
    <xf numFmtId="168" fontId="5" fillId="24" borderId="70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8" fontId="5" fillId="24" borderId="80" xfId="40" applyNumberFormat="1" applyFont="1" applyFill="1" applyBorder="1" applyAlignment="1" applyProtection="1">
      <alignment horizontal="center" vertical="center"/>
    </xf>
    <xf numFmtId="168" fontId="5" fillId="24" borderId="33" xfId="0" applyNumberFormat="1" applyFont="1" applyFill="1" applyBorder="1" applyAlignment="1" applyProtection="1">
      <alignment horizontal="center" vertical="center" wrapText="1"/>
    </xf>
    <xf numFmtId="168" fontId="5" fillId="24" borderId="45" xfId="40" applyNumberFormat="1" applyFont="1" applyFill="1" applyBorder="1" applyAlignment="1" applyProtection="1">
      <alignment horizontal="center" vertical="center"/>
    </xf>
    <xf numFmtId="167" fontId="5" fillId="24" borderId="33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0" xfId="40" applyNumberFormat="1" applyFont="1" applyFill="1" applyBorder="1" applyAlignment="1" applyProtection="1">
      <alignment horizontal="center" vertical="center"/>
    </xf>
    <xf numFmtId="167" fontId="5" fillId="24" borderId="64" xfId="40" applyNumberFormat="1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 applyProtection="1">
      <alignment horizontal="center" vertical="center"/>
    </xf>
    <xf numFmtId="1" fontId="5" fillId="0" borderId="27" xfId="0" applyNumberFormat="1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39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0" fontId="4" fillId="0" borderId="90" xfId="0" applyFont="1" applyFill="1" applyBorder="1" applyAlignment="1">
      <alignment horizontal="center" vertical="center" textRotation="90" wrapText="1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48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8" xfId="0" applyNumberFormat="1" applyFont="1" applyFill="1" applyBorder="1" applyAlignment="1" applyProtection="1">
      <alignment horizontal="center" vertical="center" textRotation="90" wrapText="1"/>
    </xf>
    <xf numFmtId="1" fontId="4" fillId="0" borderId="53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57" xfId="0" applyNumberFormat="1" applyFont="1" applyFill="1" applyBorder="1" applyAlignment="1" applyProtection="1">
      <alignment horizontal="center" vertical="center" textRotation="90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39" xfId="0" applyNumberFormat="1" applyFont="1" applyFill="1" applyBorder="1" applyAlignment="1" applyProtection="1">
      <alignment horizontal="center" vertical="center" textRotation="90" wrapText="1"/>
    </xf>
    <xf numFmtId="165" fontId="4" fillId="0" borderId="65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65" fontId="4" fillId="0" borderId="90" xfId="0" applyNumberFormat="1" applyFont="1" applyFill="1" applyBorder="1" applyAlignment="1" applyProtection="1">
      <alignment horizontal="center" vertical="center" textRotation="90" wrapText="1"/>
    </xf>
    <xf numFmtId="0" fontId="4" fillId="0" borderId="48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 applyProtection="1">
      <alignment horizontal="left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59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0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7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1" xfId="0" applyNumberFormat="1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1" fontId="4" fillId="0" borderId="40" xfId="0" applyNumberFormat="1" applyFont="1" applyFill="1" applyBorder="1" applyAlignment="1">
      <alignment horizontal="center" vertical="center" wrapText="1"/>
    </xf>
    <xf numFmtId="1" fontId="4" fillId="0" borderId="61" xfId="0" applyNumberFormat="1" applyFont="1" applyFill="1" applyBorder="1" applyAlignment="1">
      <alignment horizontal="center" vertical="center" wrapText="1"/>
    </xf>
    <xf numFmtId="49" fontId="4" fillId="0" borderId="125" xfId="0" applyNumberFormat="1" applyFont="1" applyFill="1" applyBorder="1" applyAlignment="1" applyProtection="1">
      <alignment horizontal="left" vertic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71" xfId="0" applyNumberFormat="1" applyFont="1" applyFill="1" applyBorder="1" applyAlignment="1">
      <alignment horizontal="center" vertical="center" wrapText="1"/>
    </xf>
    <xf numFmtId="1" fontId="4" fillId="0" borderId="90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26" borderId="17" xfId="0" applyNumberFormat="1" applyFont="1" applyFill="1" applyBorder="1" applyAlignment="1">
      <alignment horizontal="center" vertical="center" wrapText="1"/>
    </xf>
    <xf numFmtId="1" fontId="4" fillId="26" borderId="28" xfId="0" applyNumberFormat="1" applyFont="1" applyFill="1" applyBorder="1" applyAlignment="1">
      <alignment horizontal="center" vertical="center" wrapText="1"/>
    </xf>
    <xf numFmtId="1" fontId="4" fillId="26" borderId="20" xfId="0" applyNumberFormat="1" applyFont="1" applyFill="1" applyBorder="1" applyAlignment="1">
      <alignment horizontal="center" vertical="center" wrapText="1"/>
    </xf>
    <xf numFmtId="1" fontId="4" fillId="26" borderId="31" xfId="0" applyNumberFormat="1" applyFont="1" applyFill="1" applyBorder="1" applyAlignment="1">
      <alignment horizontal="center" vertical="center" wrapText="1"/>
    </xf>
    <xf numFmtId="1" fontId="4" fillId="26" borderId="21" xfId="0" applyNumberFormat="1" applyFont="1" applyFill="1" applyBorder="1" applyAlignment="1">
      <alignment horizontal="center" vertical="center" wrapText="1"/>
    </xf>
    <xf numFmtId="1" fontId="4" fillId="26" borderId="32" xfId="0" applyNumberFormat="1" applyFont="1" applyFill="1" applyBorder="1" applyAlignment="1">
      <alignment horizontal="center" vertical="center" wrapText="1"/>
    </xf>
    <xf numFmtId="1" fontId="4" fillId="26" borderId="19" xfId="0" applyNumberFormat="1" applyFont="1" applyFill="1" applyBorder="1" applyAlignment="1">
      <alignment horizontal="center" vertical="center" wrapText="1"/>
    </xf>
    <xf numFmtId="1" fontId="4" fillId="26" borderId="30" xfId="0" applyNumberFormat="1" applyFont="1" applyFill="1" applyBorder="1" applyAlignment="1">
      <alignment horizontal="center" vertical="center" wrapText="1"/>
    </xf>
    <xf numFmtId="1" fontId="4" fillId="26" borderId="43" xfId="0" applyNumberFormat="1" applyFont="1" applyFill="1" applyBorder="1" applyAlignment="1">
      <alignment horizontal="center" vertical="center" wrapText="1"/>
    </xf>
    <xf numFmtId="1" fontId="4" fillId="26" borderId="61" xfId="0" applyNumberFormat="1" applyFont="1" applyFill="1" applyBorder="1" applyAlignment="1">
      <alignment horizontal="center" vertical="center" wrapText="1"/>
    </xf>
    <xf numFmtId="0" fontId="5" fillId="0" borderId="68" xfId="37" applyFont="1" applyFill="1" applyBorder="1" applyAlignment="1">
      <alignment horizontal="right" vertical="center" wrapText="1"/>
    </xf>
    <xf numFmtId="49" fontId="4" fillId="26" borderId="49" xfId="0" applyNumberFormat="1" applyFont="1" applyFill="1" applyBorder="1" applyAlignment="1" applyProtection="1">
      <alignment horizontal="left" vertical="center"/>
    </xf>
    <xf numFmtId="49" fontId="4" fillId="26" borderId="59" xfId="0" applyNumberFormat="1" applyFont="1" applyFill="1" applyBorder="1" applyAlignment="1" applyProtection="1">
      <alignment horizontal="left" vertical="center"/>
    </xf>
    <xf numFmtId="0" fontId="4" fillId="26" borderId="17" xfId="0" applyFont="1" applyFill="1" applyBorder="1" applyAlignment="1">
      <alignment horizontal="center" vertical="center" wrapText="1"/>
    </xf>
    <xf numFmtId="0" fontId="4" fillId="26" borderId="28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 wrapText="1"/>
    </xf>
    <xf numFmtId="0" fontId="4" fillId="26" borderId="20" xfId="0" applyFont="1" applyFill="1" applyBorder="1" applyAlignment="1">
      <alignment horizontal="center" vertical="center" wrapText="1"/>
    </xf>
    <xf numFmtId="0" fontId="4" fillId="26" borderId="31" xfId="0" applyFont="1" applyFill="1" applyBorder="1" applyAlignment="1">
      <alignment horizontal="center" vertical="center" wrapText="1"/>
    </xf>
    <xf numFmtId="168" fontId="5" fillId="26" borderId="109" xfId="0" applyNumberFormat="1" applyFont="1" applyFill="1" applyBorder="1" applyAlignment="1" applyProtection="1">
      <alignment horizontal="center" vertical="center"/>
    </xf>
    <xf numFmtId="168" fontId="5" fillId="26" borderId="80" xfId="0" applyNumberFormat="1" applyFont="1" applyFill="1" applyBorder="1" applyAlignment="1" applyProtection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6" fillId="26" borderId="33" xfId="37" applyFont="1" applyFill="1" applyBorder="1" applyAlignment="1">
      <alignment horizontal="left" vertical="center" wrapText="1"/>
    </xf>
    <xf numFmtId="0" fontId="6" fillId="26" borderId="11" xfId="37" applyFont="1" applyFill="1" applyBorder="1" applyAlignment="1">
      <alignment horizontal="left" vertical="center" wrapText="1"/>
    </xf>
    <xf numFmtId="0" fontId="6" fillId="26" borderId="70" xfId="37" applyFont="1" applyFill="1" applyBorder="1" applyAlignment="1">
      <alignment horizontal="left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49" fontId="4" fillId="0" borderId="112" xfId="0" applyNumberFormat="1" applyFont="1" applyFill="1" applyBorder="1" applyAlignment="1">
      <alignment horizontal="left" vertical="center" wrapText="1"/>
    </xf>
    <xf numFmtId="49" fontId="4" fillId="0" borderId="64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68" fontId="5" fillId="0" borderId="112" xfId="0" applyNumberFormat="1" applyFont="1" applyFill="1" applyBorder="1" applyAlignment="1" applyProtection="1">
      <alignment horizontal="center" vertical="center"/>
    </xf>
    <xf numFmtId="168" fontId="5" fillId="0" borderId="64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165" fontId="5" fillId="0" borderId="38" xfId="0" applyNumberFormat="1" applyFont="1" applyFill="1" applyBorder="1" applyAlignment="1">
      <alignment horizontal="center" vertical="center"/>
    </xf>
    <xf numFmtId="165" fontId="5" fillId="0" borderId="35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5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5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0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63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362857</xdr:colOff>
      <xdr:row>107</xdr:row>
      <xdr:rowOff>87084</xdr:rowOff>
    </xdr:from>
    <xdr:to>
      <xdr:col>5</xdr:col>
      <xdr:colOff>321309</xdr:colOff>
      <xdr:row>109</xdr:row>
      <xdr:rowOff>150403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CF9045-14BB-4509-B097-F499B908DB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577" y="20722044"/>
          <a:ext cx="827132" cy="45955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105</xdr:row>
      <xdr:rowOff>36286</xdr:rowOff>
    </xdr:from>
    <xdr:to>
      <xdr:col>6</xdr:col>
      <xdr:colOff>23766</xdr:colOff>
      <xdr:row>107</xdr:row>
      <xdr:rowOff>107224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86DEC4B-9AF1-4EB3-8E5B-C2AF7CF3C2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373" y="20290246"/>
          <a:ext cx="827133" cy="459558"/>
        </a:xfrm>
        <a:prstGeom prst="rect">
          <a:avLst/>
        </a:prstGeom>
      </xdr:spPr>
    </xdr:pic>
    <xdr:clientData/>
  </xdr:twoCellAnchor>
  <xdr:twoCellAnchor>
    <xdr:from>
      <xdr:col>3</xdr:col>
      <xdr:colOff>373017</xdr:colOff>
      <xdr:row>102</xdr:row>
      <xdr:rowOff>125911</xdr:rowOff>
    </xdr:from>
    <xdr:to>
      <xdr:col>6</xdr:col>
      <xdr:colOff>82368</xdr:colOff>
      <xdr:row>105</xdr:row>
      <xdr:rowOff>148772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E1CCF01A-CC14-4FBE-9092-1F7E7A4B2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6133737" y="19808371"/>
          <a:ext cx="1012371" cy="59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5670-6A01-4158-97A0-F26C88904AAE}">
  <sheetPr>
    <pageSetUpPr fitToPage="1"/>
  </sheetPr>
  <dimension ref="A1:BE36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56" customWidth="1"/>
    <col min="2" max="53" width="5.6640625" style="56" customWidth="1"/>
    <col min="54" max="54" width="2.88671875" style="56" customWidth="1"/>
    <col min="55" max="55" width="1.109375" style="56" hidden="1" customWidth="1"/>
    <col min="56" max="57" width="3.33203125" style="56" hidden="1" customWidth="1"/>
    <col min="58" max="16384" width="3.33203125" style="56"/>
  </cols>
  <sheetData>
    <row r="1" spans="1:57" ht="30" x14ac:dyDescent="0.5">
      <c r="A1" s="564" t="s">
        <v>104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5" t="s">
        <v>103</v>
      </c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67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57" ht="30" x14ac:dyDescent="0.5">
      <c r="A2" s="564" t="s">
        <v>106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7" ht="30.6" customHeight="1" x14ac:dyDescent="0.55000000000000004">
      <c r="A3" s="564" t="s">
        <v>136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6" t="s">
        <v>105</v>
      </c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566"/>
      <c r="AL3" s="566"/>
      <c r="AM3" s="566"/>
      <c r="AN3" s="568" t="s">
        <v>356</v>
      </c>
      <c r="AO3" s="568"/>
      <c r="AP3" s="568"/>
      <c r="AQ3" s="568"/>
      <c r="AR3" s="568"/>
      <c r="AS3" s="568"/>
      <c r="AT3" s="568"/>
      <c r="AU3" s="568"/>
      <c r="AV3" s="568"/>
      <c r="AW3" s="568"/>
      <c r="AX3" s="568"/>
      <c r="AY3" s="568"/>
      <c r="AZ3" s="568"/>
      <c r="BA3" s="568"/>
    </row>
    <row r="4" spans="1:57" ht="30.6" x14ac:dyDescent="0.55000000000000004">
      <c r="A4" s="567" t="s">
        <v>137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568"/>
      <c r="AO4" s="568"/>
      <c r="AP4" s="568"/>
      <c r="AQ4" s="568"/>
      <c r="AR4" s="568"/>
      <c r="AS4" s="568"/>
      <c r="AT4" s="568"/>
      <c r="AU4" s="568"/>
      <c r="AV4" s="568"/>
      <c r="AW4" s="568"/>
      <c r="AX4" s="568"/>
      <c r="AY4" s="568"/>
      <c r="AZ4" s="568"/>
      <c r="BA4" s="568"/>
    </row>
    <row r="5" spans="1:57" ht="28.2" x14ac:dyDescent="0.5">
      <c r="A5" s="531"/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76" t="s">
        <v>107</v>
      </c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7"/>
      <c r="AE5" s="577"/>
      <c r="AF5" s="577"/>
      <c r="AG5" s="577"/>
      <c r="AH5" s="577"/>
      <c r="AI5" s="577"/>
      <c r="AJ5" s="577"/>
      <c r="AK5" s="577"/>
      <c r="AL5" s="577"/>
      <c r="AM5" s="577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</row>
    <row r="6" spans="1:57" ht="28.2" x14ac:dyDescent="0.5">
      <c r="A6" s="564" t="s">
        <v>343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578"/>
      <c r="AP6" s="578"/>
      <c r="AQ6" s="578"/>
      <c r="AR6" s="578"/>
      <c r="AS6" s="578"/>
      <c r="AT6" s="578"/>
      <c r="AU6" s="578"/>
      <c r="AV6" s="578"/>
      <c r="AW6" s="578"/>
      <c r="AX6" s="578"/>
      <c r="AY6" s="578"/>
      <c r="AZ6" s="578"/>
      <c r="BA6" s="578"/>
    </row>
    <row r="7" spans="1:57" ht="27.75" customHeight="1" x14ac:dyDescent="0.5">
      <c r="A7" s="564" t="s">
        <v>344</v>
      </c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  <c r="P7" s="569" t="s">
        <v>138</v>
      </c>
      <c r="Q7" s="569"/>
      <c r="R7" s="569"/>
      <c r="S7" s="569"/>
      <c r="T7" s="569"/>
      <c r="U7" s="569"/>
      <c r="V7" s="569"/>
      <c r="W7" s="569"/>
      <c r="X7" s="569"/>
      <c r="Y7" s="569"/>
      <c r="Z7" s="569"/>
      <c r="AA7" s="569"/>
      <c r="AB7" s="569"/>
      <c r="AC7" s="569"/>
      <c r="AD7" s="569"/>
      <c r="AE7" s="569"/>
      <c r="AF7" s="569"/>
      <c r="AG7" s="569"/>
      <c r="AH7" s="569"/>
      <c r="AI7" s="569"/>
      <c r="AJ7" s="569"/>
      <c r="AK7" s="569"/>
      <c r="AL7" s="569"/>
      <c r="AM7" s="569"/>
      <c r="AN7" s="579" t="s">
        <v>139</v>
      </c>
      <c r="AO7" s="580"/>
      <c r="AP7" s="580"/>
      <c r="AQ7" s="580"/>
      <c r="AR7" s="580"/>
      <c r="AS7" s="580"/>
      <c r="AT7" s="580"/>
      <c r="AU7" s="580"/>
      <c r="AV7" s="580"/>
      <c r="AW7" s="580"/>
      <c r="AX7" s="580"/>
      <c r="AY7" s="580"/>
      <c r="AZ7" s="580"/>
      <c r="BA7" s="580"/>
    </row>
    <row r="8" spans="1:57" ht="26.25" customHeight="1" x14ac:dyDescent="0.4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569" t="s">
        <v>263</v>
      </c>
      <c r="Q8" s="569"/>
      <c r="R8" s="569"/>
      <c r="S8" s="569"/>
      <c r="T8" s="569"/>
      <c r="U8" s="569"/>
      <c r="V8" s="569"/>
      <c r="W8" s="569"/>
      <c r="X8" s="569"/>
      <c r="Y8" s="569"/>
      <c r="Z8" s="569"/>
      <c r="AA8" s="569"/>
      <c r="AB8" s="569"/>
      <c r="AC8" s="569"/>
      <c r="AD8" s="569"/>
      <c r="AE8" s="569"/>
      <c r="AF8" s="569"/>
      <c r="AG8" s="569"/>
      <c r="AH8" s="569"/>
      <c r="AI8" s="569"/>
      <c r="AJ8" s="569"/>
      <c r="AK8" s="569"/>
      <c r="AL8" s="569"/>
      <c r="AM8" s="569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</row>
    <row r="9" spans="1:57" ht="26.25" customHeight="1" x14ac:dyDescent="0.4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569" t="s">
        <v>264</v>
      </c>
      <c r="Q9" s="569"/>
      <c r="R9" s="569"/>
      <c r="S9" s="569"/>
      <c r="T9" s="569"/>
      <c r="U9" s="569"/>
      <c r="V9" s="569"/>
      <c r="W9" s="569"/>
      <c r="X9" s="569"/>
      <c r="Y9" s="569"/>
      <c r="Z9" s="569"/>
      <c r="AA9" s="569"/>
      <c r="AB9" s="569"/>
      <c r="AC9" s="569"/>
      <c r="AD9" s="569"/>
      <c r="AE9" s="569"/>
      <c r="AF9" s="569"/>
      <c r="AG9" s="569"/>
      <c r="AH9" s="569"/>
      <c r="AI9" s="569"/>
      <c r="AJ9" s="569"/>
      <c r="AK9" s="569"/>
      <c r="AL9" s="569"/>
      <c r="AM9" s="569"/>
      <c r="AN9" s="570" t="s">
        <v>345</v>
      </c>
      <c r="AO9" s="570"/>
      <c r="AP9" s="570"/>
      <c r="AQ9" s="570"/>
      <c r="AR9" s="570"/>
      <c r="AS9" s="570"/>
      <c r="AT9" s="570"/>
      <c r="AU9" s="570"/>
      <c r="AV9" s="570"/>
      <c r="AW9" s="570"/>
      <c r="AX9" s="570"/>
      <c r="AY9" s="570"/>
      <c r="AZ9" s="570"/>
      <c r="BA9" s="570"/>
    </row>
    <row r="10" spans="1:57" ht="25.5" customHeight="1" x14ac:dyDescent="0.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571" t="s">
        <v>140</v>
      </c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3"/>
      <c r="AM10" s="573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</row>
    <row r="11" spans="1:57" ht="25.2" x14ac:dyDescent="0.4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574" t="s">
        <v>354</v>
      </c>
      <c r="Q11" s="574"/>
      <c r="R11" s="574"/>
      <c r="S11" s="574"/>
      <c r="T11" s="574"/>
      <c r="U11" s="574"/>
      <c r="V11" s="574"/>
      <c r="W11" s="574"/>
      <c r="X11" s="574"/>
      <c r="Y11" s="574"/>
      <c r="Z11" s="574"/>
      <c r="AA11" s="574"/>
      <c r="AB11" s="574"/>
      <c r="AC11" s="574"/>
      <c r="AD11" s="574"/>
      <c r="AE11" s="574"/>
      <c r="AF11" s="574"/>
      <c r="AG11" s="574"/>
      <c r="AH11" s="574"/>
      <c r="AI11" s="574"/>
      <c r="AJ11" s="574"/>
      <c r="AK11" s="574"/>
      <c r="AL11" s="574"/>
      <c r="AM11" s="5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</row>
    <row r="12" spans="1:57" ht="25.2" x14ac:dyDescent="0.4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533"/>
      <c r="Q12" s="533"/>
      <c r="R12" s="533"/>
      <c r="S12" s="533"/>
      <c r="T12" s="533"/>
      <c r="U12" s="533"/>
      <c r="V12" s="533"/>
      <c r="W12" s="533"/>
      <c r="X12" s="533"/>
      <c r="Y12" s="533"/>
      <c r="Z12" s="533"/>
      <c r="AA12" s="533"/>
      <c r="AB12" s="533"/>
      <c r="AC12" s="533"/>
      <c r="AD12" s="533"/>
      <c r="AE12" s="533"/>
      <c r="AF12" s="533"/>
      <c r="AG12" s="533"/>
      <c r="AH12" s="533"/>
      <c r="AI12" s="533"/>
      <c r="AJ12" s="533"/>
      <c r="AK12" s="533"/>
      <c r="AL12" s="533"/>
      <c r="AM12" s="533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</row>
    <row r="13" spans="1:57" ht="25.2" x14ac:dyDescent="0.4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533"/>
      <c r="Q13" s="533"/>
      <c r="R13" s="533"/>
      <c r="S13" s="533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  <c r="AD13" s="533"/>
      <c r="AE13" s="533"/>
      <c r="AF13" s="533"/>
      <c r="AG13" s="533"/>
      <c r="AH13" s="533"/>
      <c r="AI13" s="533"/>
      <c r="AJ13" s="533"/>
      <c r="AK13" s="533"/>
      <c r="AL13" s="533"/>
      <c r="AM13" s="533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</row>
    <row r="14" spans="1:57" ht="25.2" x14ac:dyDescent="0.4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533"/>
      <c r="Q14" s="533"/>
      <c r="R14" s="533"/>
      <c r="S14" s="533"/>
      <c r="T14" s="533"/>
      <c r="U14" s="533"/>
      <c r="V14" s="533"/>
      <c r="W14" s="533"/>
      <c r="X14" s="533"/>
      <c r="Y14" s="533"/>
      <c r="Z14" s="533"/>
      <c r="AA14" s="533"/>
      <c r="AB14" s="533"/>
      <c r="AC14" s="533"/>
      <c r="AD14" s="533"/>
      <c r="AE14" s="533"/>
      <c r="AF14" s="533"/>
      <c r="AG14" s="533"/>
      <c r="AH14" s="533"/>
      <c r="AI14" s="533"/>
      <c r="AJ14" s="533"/>
      <c r="AK14" s="533"/>
      <c r="AL14" s="533"/>
      <c r="AM14" s="533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</row>
    <row r="15" spans="1:57" s="57" customFormat="1" ht="31.5" customHeight="1" thickBot="1" x14ac:dyDescent="0.4">
      <c r="A15" s="575" t="s">
        <v>143</v>
      </c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575"/>
      <c r="AS15" s="575"/>
      <c r="AT15" s="575"/>
      <c r="AU15" s="575"/>
      <c r="AV15" s="575"/>
      <c r="AW15" s="575"/>
      <c r="AX15" s="575"/>
      <c r="AY15" s="575"/>
      <c r="AZ15" s="575"/>
      <c r="BA15" s="575"/>
      <c r="BB15" s="58"/>
      <c r="BC15" s="58"/>
      <c r="BD15" s="58"/>
      <c r="BE15" s="58"/>
    </row>
    <row r="16" spans="1:57" ht="24.9" customHeight="1" thickBot="1" x14ac:dyDescent="0.35">
      <c r="A16" s="595" t="s">
        <v>108</v>
      </c>
      <c r="B16" s="597" t="s">
        <v>109</v>
      </c>
      <c r="C16" s="598"/>
      <c r="D16" s="598"/>
      <c r="E16" s="599"/>
      <c r="F16" s="588" t="s">
        <v>110</v>
      </c>
      <c r="G16" s="589"/>
      <c r="H16" s="589"/>
      <c r="I16" s="589"/>
      <c r="J16" s="590"/>
      <c r="K16" s="600" t="s">
        <v>111</v>
      </c>
      <c r="L16" s="601"/>
      <c r="M16" s="601"/>
      <c r="N16" s="602"/>
      <c r="O16" s="601" t="s">
        <v>112</v>
      </c>
      <c r="P16" s="601"/>
      <c r="Q16" s="601"/>
      <c r="R16" s="602"/>
      <c r="S16" s="588" t="s">
        <v>113</v>
      </c>
      <c r="T16" s="589"/>
      <c r="U16" s="589"/>
      <c r="V16" s="589"/>
      <c r="W16" s="590"/>
      <c r="X16" s="588" t="s">
        <v>114</v>
      </c>
      <c r="Y16" s="589"/>
      <c r="Z16" s="589"/>
      <c r="AA16" s="590"/>
      <c r="AB16" s="588" t="s">
        <v>115</v>
      </c>
      <c r="AC16" s="589"/>
      <c r="AD16" s="589"/>
      <c r="AE16" s="590"/>
      <c r="AF16" s="591" t="s">
        <v>116</v>
      </c>
      <c r="AG16" s="591"/>
      <c r="AH16" s="591"/>
      <c r="AI16" s="591"/>
      <c r="AJ16" s="588" t="s">
        <v>117</v>
      </c>
      <c r="AK16" s="589"/>
      <c r="AL16" s="589"/>
      <c r="AM16" s="589"/>
      <c r="AN16" s="590"/>
      <c r="AO16" s="592" t="s">
        <v>118</v>
      </c>
      <c r="AP16" s="593"/>
      <c r="AQ16" s="593"/>
      <c r="AR16" s="594"/>
      <c r="AS16" s="589" t="s">
        <v>119</v>
      </c>
      <c r="AT16" s="589"/>
      <c r="AU16" s="589"/>
      <c r="AV16" s="589"/>
      <c r="AW16" s="590"/>
      <c r="AX16" s="622" t="s">
        <v>120</v>
      </c>
      <c r="AY16" s="623"/>
      <c r="AZ16" s="623"/>
      <c r="BA16" s="624"/>
      <c r="BB16" s="581"/>
      <c r="BC16" s="581"/>
      <c r="BD16" s="581"/>
      <c r="BE16" s="581"/>
    </row>
    <row r="17" spans="1:57" s="560" customFormat="1" ht="24.9" customHeight="1" thickBot="1" x14ac:dyDescent="0.35">
      <c r="A17" s="596"/>
      <c r="B17" s="541">
        <v>1</v>
      </c>
      <c r="C17" s="542">
        <v>2</v>
      </c>
      <c r="D17" s="542">
        <v>3</v>
      </c>
      <c r="E17" s="543">
        <v>4</v>
      </c>
      <c r="F17" s="541">
        <v>5</v>
      </c>
      <c r="G17" s="542">
        <v>6</v>
      </c>
      <c r="H17" s="542">
        <v>7</v>
      </c>
      <c r="I17" s="544">
        <v>8</v>
      </c>
      <c r="J17" s="545">
        <v>9</v>
      </c>
      <c r="K17" s="546">
        <v>10</v>
      </c>
      <c r="L17" s="547">
        <v>11</v>
      </c>
      <c r="M17" s="547">
        <v>12</v>
      </c>
      <c r="N17" s="548">
        <v>13</v>
      </c>
      <c r="O17" s="549">
        <v>14</v>
      </c>
      <c r="P17" s="550">
        <v>15</v>
      </c>
      <c r="Q17" s="551">
        <v>16</v>
      </c>
      <c r="R17" s="552">
        <v>17</v>
      </c>
      <c r="S17" s="546">
        <v>18</v>
      </c>
      <c r="T17" s="547">
        <v>19</v>
      </c>
      <c r="U17" s="547">
        <v>20</v>
      </c>
      <c r="V17" s="547">
        <v>21</v>
      </c>
      <c r="W17" s="548">
        <v>22</v>
      </c>
      <c r="X17" s="541">
        <v>23</v>
      </c>
      <c r="Y17" s="542">
        <v>24</v>
      </c>
      <c r="Z17" s="542">
        <v>25</v>
      </c>
      <c r="AA17" s="543">
        <v>26</v>
      </c>
      <c r="AB17" s="541">
        <v>27</v>
      </c>
      <c r="AC17" s="542">
        <v>28</v>
      </c>
      <c r="AD17" s="542">
        <v>29</v>
      </c>
      <c r="AE17" s="543">
        <v>30</v>
      </c>
      <c r="AF17" s="550">
        <v>31</v>
      </c>
      <c r="AG17" s="551">
        <v>32</v>
      </c>
      <c r="AH17" s="551">
        <v>33</v>
      </c>
      <c r="AI17" s="552">
        <v>34</v>
      </c>
      <c r="AJ17" s="541">
        <v>35</v>
      </c>
      <c r="AK17" s="542">
        <v>36</v>
      </c>
      <c r="AL17" s="542">
        <v>37</v>
      </c>
      <c r="AM17" s="542">
        <v>38</v>
      </c>
      <c r="AN17" s="543">
        <v>39</v>
      </c>
      <c r="AO17" s="553">
        <v>40</v>
      </c>
      <c r="AP17" s="551">
        <v>41</v>
      </c>
      <c r="AQ17" s="551">
        <v>42</v>
      </c>
      <c r="AR17" s="554">
        <v>43</v>
      </c>
      <c r="AS17" s="555">
        <v>44</v>
      </c>
      <c r="AT17" s="542">
        <v>45</v>
      </c>
      <c r="AU17" s="542">
        <v>46</v>
      </c>
      <c r="AV17" s="542">
        <v>47</v>
      </c>
      <c r="AW17" s="543">
        <v>48</v>
      </c>
      <c r="AX17" s="556">
        <v>49</v>
      </c>
      <c r="AY17" s="557">
        <v>50</v>
      </c>
      <c r="AZ17" s="557">
        <v>51</v>
      </c>
      <c r="BA17" s="558">
        <v>52</v>
      </c>
      <c r="BB17" s="559"/>
      <c r="BC17" s="559"/>
      <c r="BD17" s="559"/>
      <c r="BE17" s="559"/>
    </row>
    <row r="18" spans="1:57" ht="24.9" customHeight="1" x14ac:dyDescent="0.4">
      <c r="A18" s="82">
        <v>1</v>
      </c>
      <c r="B18" s="85" t="s">
        <v>124</v>
      </c>
      <c r="C18" s="83" t="s">
        <v>124</v>
      </c>
      <c r="D18" s="83" t="s">
        <v>124</v>
      </c>
      <c r="E18" s="184" t="s">
        <v>124</v>
      </c>
      <c r="F18" s="85" t="s">
        <v>124</v>
      </c>
      <c r="G18" s="83" t="s">
        <v>124</v>
      </c>
      <c r="H18" s="83" t="s">
        <v>124</v>
      </c>
      <c r="I18" s="83" t="s">
        <v>124</v>
      </c>
      <c r="J18" s="561" t="s">
        <v>124</v>
      </c>
      <c r="K18" s="85" t="s">
        <v>124</v>
      </c>
      <c r="L18" s="83" t="s">
        <v>124</v>
      </c>
      <c r="M18" s="83" t="s">
        <v>124</v>
      </c>
      <c r="N18" s="184" t="s">
        <v>124</v>
      </c>
      <c r="O18" s="188" t="s">
        <v>124</v>
      </c>
      <c r="P18" s="83" t="s">
        <v>124</v>
      </c>
      <c r="Q18" s="83" t="s">
        <v>191</v>
      </c>
      <c r="R18" s="84" t="s">
        <v>122</v>
      </c>
      <c r="S18" s="85" t="s">
        <v>122</v>
      </c>
      <c r="T18" s="83" t="s">
        <v>123</v>
      </c>
      <c r="U18" s="83" t="s">
        <v>123</v>
      </c>
      <c r="V18" s="83" t="s">
        <v>121</v>
      </c>
      <c r="W18" s="184" t="s">
        <v>124</v>
      </c>
      <c r="X18" s="85" t="s">
        <v>124</v>
      </c>
      <c r="Y18" s="83" t="s">
        <v>124</v>
      </c>
      <c r="Z18" s="83" t="s">
        <v>124</v>
      </c>
      <c r="AA18" s="184" t="s">
        <v>124</v>
      </c>
      <c r="AB18" s="85" t="s">
        <v>124</v>
      </c>
      <c r="AC18" s="83" t="s">
        <v>124</v>
      </c>
      <c r="AD18" s="83" t="s">
        <v>124</v>
      </c>
      <c r="AE18" s="184" t="s">
        <v>124</v>
      </c>
      <c r="AF18" s="188" t="s">
        <v>124</v>
      </c>
      <c r="AG18" s="83" t="s">
        <v>124</v>
      </c>
      <c r="AH18" s="83" t="s">
        <v>124</v>
      </c>
      <c r="AI18" s="84" t="s">
        <v>124</v>
      </c>
      <c r="AJ18" s="85" t="s">
        <v>124</v>
      </c>
      <c r="AK18" s="83" t="s">
        <v>124</v>
      </c>
      <c r="AL18" s="83" t="s">
        <v>124</v>
      </c>
      <c r="AM18" s="83" t="s">
        <v>124</v>
      </c>
      <c r="AN18" s="84" t="s">
        <v>191</v>
      </c>
      <c r="AO18" s="85" t="s">
        <v>122</v>
      </c>
      <c r="AP18" s="86" t="s">
        <v>122</v>
      </c>
      <c r="AQ18" s="86" t="s">
        <v>122</v>
      </c>
      <c r="AR18" s="87" t="s">
        <v>123</v>
      </c>
      <c r="AS18" s="88" t="s">
        <v>123</v>
      </c>
      <c r="AT18" s="86" t="s">
        <v>123</v>
      </c>
      <c r="AU18" s="86" t="s">
        <v>123</v>
      </c>
      <c r="AV18" s="86" t="s">
        <v>123</v>
      </c>
      <c r="AW18" s="89" t="s">
        <v>123</v>
      </c>
      <c r="AX18" s="90" t="s">
        <v>123</v>
      </c>
      <c r="AY18" s="91" t="s">
        <v>123</v>
      </c>
      <c r="AZ18" s="91" t="s">
        <v>123</v>
      </c>
      <c r="BA18" s="92" t="s">
        <v>123</v>
      </c>
      <c r="BB18" s="59"/>
      <c r="BC18" s="59"/>
      <c r="BD18" s="59"/>
      <c r="BE18" s="59"/>
    </row>
    <row r="19" spans="1:57" ht="24.9" customHeight="1" x14ac:dyDescent="0.4">
      <c r="A19" s="93">
        <v>2</v>
      </c>
      <c r="B19" s="96" t="s">
        <v>124</v>
      </c>
      <c r="C19" s="94" t="s">
        <v>124</v>
      </c>
      <c r="D19" s="94" t="s">
        <v>124</v>
      </c>
      <c r="E19" s="104" t="s">
        <v>124</v>
      </c>
      <c r="F19" s="96" t="s">
        <v>124</v>
      </c>
      <c r="G19" s="94" t="s">
        <v>124</v>
      </c>
      <c r="H19" s="94" t="s">
        <v>124</v>
      </c>
      <c r="I19" s="94" t="s">
        <v>124</v>
      </c>
      <c r="J19" s="562" t="s">
        <v>124</v>
      </c>
      <c r="K19" s="96" t="s">
        <v>124</v>
      </c>
      <c r="L19" s="94" t="s">
        <v>124</v>
      </c>
      <c r="M19" s="94" t="s">
        <v>124</v>
      </c>
      <c r="N19" s="104" t="s">
        <v>124</v>
      </c>
      <c r="O19" s="105" t="s">
        <v>124</v>
      </c>
      <c r="P19" s="94" t="s">
        <v>124</v>
      </c>
      <c r="Q19" s="94" t="s">
        <v>191</v>
      </c>
      <c r="R19" s="95" t="s">
        <v>122</v>
      </c>
      <c r="S19" s="96" t="s">
        <v>122</v>
      </c>
      <c r="T19" s="94" t="s">
        <v>123</v>
      </c>
      <c r="U19" s="94" t="s">
        <v>123</v>
      </c>
      <c r="V19" s="94" t="s">
        <v>125</v>
      </c>
      <c r="W19" s="104" t="s">
        <v>125</v>
      </c>
      <c r="X19" s="96" t="s">
        <v>125</v>
      </c>
      <c r="Y19" s="94" t="s">
        <v>125</v>
      </c>
      <c r="Z19" s="94" t="s">
        <v>125</v>
      </c>
      <c r="AA19" s="104" t="s">
        <v>125</v>
      </c>
      <c r="AB19" s="96" t="s">
        <v>125</v>
      </c>
      <c r="AC19" s="94" t="s">
        <v>125</v>
      </c>
      <c r="AD19" s="94" t="s">
        <v>125</v>
      </c>
      <c r="AE19" s="104" t="s">
        <v>125</v>
      </c>
      <c r="AF19" s="105" t="s">
        <v>125</v>
      </c>
      <c r="AG19" s="94" t="s">
        <v>125</v>
      </c>
      <c r="AH19" s="94" t="s">
        <v>125</v>
      </c>
      <c r="AI19" s="94" t="s">
        <v>125</v>
      </c>
      <c r="AJ19" s="96" t="s">
        <v>125</v>
      </c>
      <c r="AK19" s="94" t="s">
        <v>125</v>
      </c>
      <c r="AL19" s="94" t="s">
        <v>125</v>
      </c>
      <c r="AM19" s="94" t="s">
        <v>125</v>
      </c>
      <c r="AN19" s="95" t="s">
        <v>191</v>
      </c>
      <c r="AO19" s="96" t="s">
        <v>122</v>
      </c>
      <c r="AP19" s="97" t="s">
        <v>122</v>
      </c>
      <c r="AQ19" s="97" t="s">
        <v>122</v>
      </c>
      <c r="AR19" s="98" t="s">
        <v>123</v>
      </c>
      <c r="AS19" s="99" t="s">
        <v>123</v>
      </c>
      <c r="AT19" s="97" t="s">
        <v>123</v>
      </c>
      <c r="AU19" s="97" t="s">
        <v>123</v>
      </c>
      <c r="AV19" s="97" t="s">
        <v>123</v>
      </c>
      <c r="AW19" s="100" t="s">
        <v>123</v>
      </c>
      <c r="AX19" s="101" t="s">
        <v>123</v>
      </c>
      <c r="AY19" s="102" t="s">
        <v>123</v>
      </c>
      <c r="AZ19" s="102" t="s">
        <v>123</v>
      </c>
      <c r="BA19" s="103" t="s">
        <v>123</v>
      </c>
      <c r="BB19" s="59"/>
      <c r="BC19" s="59"/>
      <c r="BD19" s="59"/>
      <c r="BE19" s="59"/>
    </row>
    <row r="20" spans="1:57" ht="24.9" customHeight="1" thickBot="1" x14ac:dyDescent="0.45">
      <c r="A20" s="93">
        <v>3</v>
      </c>
      <c r="B20" s="96" t="s">
        <v>124</v>
      </c>
      <c r="C20" s="94" t="s">
        <v>124</v>
      </c>
      <c r="D20" s="94" t="s">
        <v>124</v>
      </c>
      <c r="E20" s="104" t="s">
        <v>124</v>
      </c>
      <c r="F20" s="96" t="s">
        <v>124</v>
      </c>
      <c r="G20" s="94" t="s">
        <v>124</v>
      </c>
      <c r="H20" s="94" t="s">
        <v>124</v>
      </c>
      <c r="I20" s="94" t="s">
        <v>124</v>
      </c>
      <c r="J20" s="562" t="s">
        <v>124</v>
      </c>
      <c r="K20" s="96" t="s">
        <v>124</v>
      </c>
      <c r="L20" s="94" t="s">
        <v>124</v>
      </c>
      <c r="M20" s="94" t="s">
        <v>124</v>
      </c>
      <c r="N20" s="104" t="s">
        <v>124</v>
      </c>
      <c r="O20" s="105" t="s">
        <v>124</v>
      </c>
      <c r="P20" s="94" t="s">
        <v>124</v>
      </c>
      <c r="Q20" s="94" t="s">
        <v>191</v>
      </c>
      <c r="R20" s="95" t="s">
        <v>122</v>
      </c>
      <c r="S20" s="96" t="s">
        <v>122</v>
      </c>
      <c r="T20" s="94" t="s">
        <v>123</v>
      </c>
      <c r="U20" s="94" t="s">
        <v>123</v>
      </c>
      <c r="V20" s="94" t="s">
        <v>125</v>
      </c>
      <c r="W20" s="104" t="s">
        <v>125</v>
      </c>
      <c r="X20" s="96" t="s">
        <v>125</v>
      </c>
      <c r="Y20" s="94" t="s">
        <v>125</v>
      </c>
      <c r="Z20" s="94" t="s">
        <v>125</v>
      </c>
      <c r="AA20" s="104" t="s">
        <v>125</v>
      </c>
      <c r="AB20" s="96" t="s">
        <v>125</v>
      </c>
      <c r="AC20" s="94" t="s">
        <v>125</v>
      </c>
      <c r="AD20" s="94" t="s">
        <v>125</v>
      </c>
      <c r="AE20" s="104" t="s">
        <v>125</v>
      </c>
      <c r="AF20" s="105" t="s">
        <v>125</v>
      </c>
      <c r="AG20" s="94" t="s">
        <v>125</v>
      </c>
      <c r="AH20" s="94" t="s">
        <v>125</v>
      </c>
      <c r="AI20" s="94" t="s">
        <v>125</v>
      </c>
      <c r="AJ20" s="96" t="s">
        <v>125</v>
      </c>
      <c r="AK20" s="94" t="s">
        <v>125</v>
      </c>
      <c r="AL20" s="94" t="s">
        <v>125</v>
      </c>
      <c r="AM20" s="94" t="s">
        <v>125</v>
      </c>
      <c r="AN20" s="95" t="s">
        <v>191</v>
      </c>
      <c r="AO20" s="96" t="s">
        <v>122</v>
      </c>
      <c r="AP20" s="97" t="s">
        <v>122</v>
      </c>
      <c r="AQ20" s="97" t="s">
        <v>122</v>
      </c>
      <c r="AR20" s="118" t="s">
        <v>123</v>
      </c>
      <c r="AS20" s="119" t="s">
        <v>123</v>
      </c>
      <c r="AT20" s="120" t="s">
        <v>123</v>
      </c>
      <c r="AU20" s="120" t="s">
        <v>123</v>
      </c>
      <c r="AV20" s="120" t="s">
        <v>123</v>
      </c>
      <c r="AW20" s="121" t="s">
        <v>123</v>
      </c>
      <c r="AX20" s="122" t="s">
        <v>123</v>
      </c>
      <c r="AY20" s="123" t="s">
        <v>123</v>
      </c>
      <c r="AZ20" s="123" t="s">
        <v>123</v>
      </c>
      <c r="BA20" s="124" t="s">
        <v>123</v>
      </c>
      <c r="BB20" s="59"/>
      <c r="BC20" s="59"/>
      <c r="BD20" s="59"/>
      <c r="BE20" s="59"/>
    </row>
    <row r="21" spans="1:57" ht="24.9" customHeight="1" thickBot="1" x14ac:dyDescent="0.45">
      <c r="A21" s="107">
        <v>4</v>
      </c>
      <c r="B21" s="108" t="s">
        <v>124</v>
      </c>
      <c r="C21" s="109" t="s">
        <v>124</v>
      </c>
      <c r="D21" s="109" t="s">
        <v>124</v>
      </c>
      <c r="E21" s="110" t="s">
        <v>124</v>
      </c>
      <c r="F21" s="108" t="s">
        <v>124</v>
      </c>
      <c r="G21" s="109" t="s">
        <v>124</v>
      </c>
      <c r="H21" s="109" t="s">
        <v>124</v>
      </c>
      <c r="I21" s="109" t="s">
        <v>124</v>
      </c>
      <c r="J21" s="563" t="s">
        <v>124</v>
      </c>
      <c r="K21" s="108" t="s">
        <v>124</v>
      </c>
      <c r="L21" s="109" t="s">
        <v>124</v>
      </c>
      <c r="M21" s="109" t="s">
        <v>124</v>
      </c>
      <c r="N21" s="110" t="s">
        <v>124</v>
      </c>
      <c r="O21" s="111" t="s">
        <v>124</v>
      </c>
      <c r="P21" s="109" t="s">
        <v>124</v>
      </c>
      <c r="Q21" s="109" t="s">
        <v>191</v>
      </c>
      <c r="R21" s="112" t="s">
        <v>122</v>
      </c>
      <c r="S21" s="108" t="s">
        <v>122</v>
      </c>
      <c r="T21" s="109" t="s">
        <v>123</v>
      </c>
      <c r="U21" s="109" t="s">
        <v>123</v>
      </c>
      <c r="V21" s="109" t="s">
        <v>125</v>
      </c>
      <c r="W21" s="110" t="s">
        <v>125</v>
      </c>
      <c r="X21" s="108" t="s">
        <v>125</v>
      </c>
      <c r="Y21" s="109" t="s">
        <v>125</v>
      </c>
      <c r="Z21" s="109" t="s">
        <v>125</v>
      </c>
      <c r="AA21" s="110" t="s">
        <v>125</v>
      </c>
      <c r="AB21" s="108" t="s">
        <v>125</v>
      </c>
      <c r="AC21" s="109" t="s">
        <v>125</v>
      </c>
      <c r="AD21" s="109" t="s">
        <v>125</v>
      </c>
      <c r="AE21" s="110" t="s">
        <v>125</v>
      </c>
      <c r="AF21" s="111" t="s">
        <v>125</v>
      </c>
      <c r="AG21" s="109" t="s">
        <v>125</v>
      </c>
      <c r="AH21" s="109" t="s">
        <v>125</v>
      </c>
      <c r="AI21" s="112" t="s">
        <v>125</v>
      </c>
      <c r="AJ21" s="108" t="s">
        <v>125</v>
      </c>
      <c r="AK21" s="109" t="s">
        <v>125</v>
      </c>
      <c r="AL21" s="109" t="s">
        <v>125</v>
      </c>
      <c r="AM21" s="109" t="s">
        <v>191</v>
      </c>
      <c r="AN21" s="110" t="s">
        <v>122</v>
      </c>
      <c r="AO21" s="108" t="s">
        <v>122</v>
      </c>
      <c r="AP21" s="106" t="s">
        <v>122</v>
      </c>
      <c r="AQ21" s="106" t="s">
        <v>141</v>
      </c>
      <c r="AR21" s="125" t="s">
        <v>141</v>
      </c>
      <c r="AS21" s="582"/>
      <c r="AT21" s="583"/>
      <c r="AU21" s="583"/>
      <c r="AV21" s="583"/>
      <c r="AW21" s="583"/>
      <c r="AX21" s="583"/>
      <c r="AY21" s="583"/>
      <c r="AZ21" s="583"/>
      <c r="BA21" s="584"/>
      <c r="BB21" s="59"/>
      <c r="BC21" s="60"/>
      <c r="BD21" s="59"/>
      <c r="BE21" s="60"/>
    </row>
    <row r="22" spans="1:57" ht="24.9" customHeight="1" x14ac:dyDescent="0.4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5"/>
      <c r="AQ22" s="115"/>
      <c r="AR22" s="115"/>
      <c r="AS22" s="116"/>
      <c r="AT22" s="534"/>
      <c r="AU22" s="534"/>
      <c r="AV22" s="534"/>
      <c r="AW22" s="534"/>
      <c r="AX22" s="534"/>
      <c r="AY22" s="534"/>
      <c r="AZ22" s="534"/>
      <c r="BA22" s="534"/>
      <c r="BB22" s="59"/>
      <c r="BC22" s="60"/>
      <c r="BD22" s="59"/>
      <c r="BE22" s="60"/>
    </row>
    <row r="23" spans="1:57" s="187" customFormat="1" ht="24.9" customHeight="1" x14ac:dyDescent="0.4">
      <c r="A23" s="585" t="s">
        <v>346</v>
      </c>
      <c r="B23" s="585"/>
      <c r="C23" s="585"/>
      <c r="D23" s="585"/>
      <c r="E23" s="585"/>
      <c r="F23" s="585"/>
      <c r="G23" s="585"/>
      <c r="H23" s="585"/>
      <c r="I23" s="585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586"/>
      <c r="AJ23" s="586"/>
      <c r="AK23" s="586"/>
      <c r="AL23" s="586"/>
      <c r="AM23" s="586"/>
      <c r="AN23" s="586"/>
      <c r="AO23" s="586"/>
      <c r="AP23" s="586"/>
      <c r="AQ23" s="586"/>
      <c r="AR23" s="586"/>
      <c r="AS23" s="586"/>
      <c r="AT23" s="586"/>
      <c r="AU23" s="586"/>
      <c r="AV23" s="532"/>
      <c r="AW23" s="185"/>
      <c r="AX23" s="185"/>
      <c r="AY23" s="185"/>
      <c r="AZ23" s="185"/>
      <c r="BA23" s="185"/>
      <c r="BB23" s="186"/>
      <c r="BC23" s="186"/>
      <c r="BD23" s="186"/>
      <c r="BE23" s="186"/>
    </row>
    <row r="24" spans="1:57" s="64" customFormat="1" ht="24.9" customHeight="1" x14ac:dyDescent="0.35">
      <c r="A24" s="75"/>
      <c r="B24" s="75"/>
      <c r="C24" s="75"/>
      <c r="D24" s="75"/>
      <c r="E24" s="75"/>
      <c r="F24" s="75"/>
      <c r="G24" s="75"/>
      <c r="H24" s="75"/>
      <c r="I24" s="75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62"/>
      <c r="AW24" s="63"/>
      <c r="AX24" s="63"/>
      <c r="AY24" s="63"/>
      <c r="AZ24" s="63"/>
      <c r="BA24" s="63"/>
      <c r="BB24" s="56"/>
      <c r="BC24" s="56"/>
      <c r="BD24" s="56"/>
      <c r="BE24" s="56"/>
    </row>
    <row r="25" spans="1:57" s="64" customFormat="1" ht="17.399999999999999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3"/>
      <c r="AX25" s="63"/>
      <c r="AY25" s="63"/>
      <c r="AZ25" s="63"/>
      <c r="BA25" s="63"/>
      <c r="BB25" s="56"/>
      <c r="BC25" s="56"/>
      <c r="BD25" s="56"/>
      <c r="BE25" s="56"/>
    </row>
    <row r="26" spans="1:57" ht="31.5" customHeight="1" x14ac:dyDescent="0.4">
      <c r="A26" s="587" t="s">
        <v>126</v>
      </c>
      <c r="B26" s="587"/>
      <c r="C26" s="587"/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65"/>
      <c r="AA26" s="587" t="s">
        <v>127</v>
      </c>
      <c r="AB26" s="587"/>
      <c r="AC26" s="587"/>
      <c r="AD26" s="587"/>
      <c r="AE26" s="587"/>
      <c r="AF26" s="587"/>
      <c r="AG26" s="587"/>
      <c r="AH26" s="587"/>
      <c r="AI26" s="587"/>
      <c r="AJ26" s="587"/>
      <c r="AK26" s="587"/>
      <c r="AL26" s="587"/>
      <c r="AM26" s="587"/>
      <c r="AN26" s="587"/>
      <c r="AO26" s="66"/>
      <c r="AP26" s="587" t="s">
        <v>170</v>
      </c>
      <c r="AQ26" s="587"/>
      <c r="AR26" s="587"/>
      <c r="AS26" s="587"/>
      <c r="AT26" s="587"/>
      <c r="AU26" s="587"/>
      <c r="AV26" s="587"/>
      <c r="AW26" s="587"/>
      <c r="AX26" s="587"/>
      <c r="AY26" s="587"/>
      <c r="AZ26" s="587"/>
      <c r="BA26" s="587"/>
    </row>
    <row r="27" spans="1:57" ht="39.9" customHeight="1" x14ac:dyDescent="0.3">
      <c r="A27" s="606" t="s">
        <v>108</v>
      </c>
      <c r="B27" s="607"/>
      <c r="C27" s="612" t="s">
        <v>128</v>
      </c>
      <c r="D27" s="613"/>
      <c r="E27" s="613"/>
      <c r="F27" s="607"/>
      <c r="G27" s="616" t="s">
        <v>347</v>
      </c>
      <c r="H27" s="613"/>
      <c r="I27" s="607"/>
      <c r="J27" s="616" t="s">
        <v>129</v>
      </c>
      <c r="K27" s="613"/>
      <c r="L27" s="613"/>
      <c r="M27" s="613"/>
      <c r="N27" s="607"/>
      <c r="O27" s="616" t="s">
        <v>348</v>
      </c>
      <c r="P27" s="613"/>
      <c r="Q27" s="607"/>
      <c r="R27" s="616" t="s">
        <v>144</v>
      </c>
      <c r="S27" s="617"/>
      <c r="T27" s="616" t="s">
        <v>130</v>
      </c>
      <c r="U27" s="613"/>
      <c r="V27" s="613"/>
      <c r="W27" s="607"/>
      <c r="X27" s="616" t="s">
        <v>131</v>
      </c>
      <c r="Y27" s="607"/>
      <c r="Z27" s="77"/>
      <c r="AA27" s="642" t="s">
        <v>132</v>
      </c>
      <c r="AB27" s="642"/>
      <c r="AC27" s="642"/>
      <c r="AD27" s="642"/>
      <c r="AE27" s="642"/>
      <c r="AF27" s="642"/>
      <c r="AG27" s="642"/>
      <c r="AH27" s="616" t="s">
        <v>133</v>
      </c>
      <c r="AI27" s="643"/>
      <c r="AJ27" s="644"/>
      <c r="AK27" s="651" t="s">
        <v>134</v>
      </c>
      <c r="AL27" s="651"/>
      <c r="AM27" s="651"/>
      <c r="AN27" s="651"/>
      <c r="AO27" s="78"/>
      <c r="AP27" s="652" t="s">
        <v>145</v>
      </c>
      <c r="AQ27" s="652"/>
      <c r="AR27" s="652"/>
      <c r="AS27" s="637" t="s">
        <v>349</v>
      </c>
      <c r="AT27" s="638"/>
      <c r="AU27" s="638"/>
      <c r="AV27" s="638"/>
      <c r="AW27" s="638"/>
      <c r="AX27" s="638"/>
      <c r="AY27" s="639" t="s">
        <v>133</v>
      </c>
      <c r="AZ27" s="639"/>
      <c r="BA27" s="639"/>
    </row>
    <row r="28" spans="1:57" ht="39.9" customHeight="1" x14ac:dyDescent="0.3">
      <c r="A28" s="608"/>
      <c r="B28" s="609"/>
      <c r="C28" s="608"/>
      <c r="D28" s="614"/>
      <c r="E28" s="614"/>
      <c r="F28" s="609"/>
      <c r="G28" s="608"/>
      <c r="H28" s="614"/>
      <c r="I28" s="609"/>
      <c r="J28" s="608"/>
      <c r="K28" s="614"/>
      <c r="L28" s="614"/>
      <c r="M28" s="614"/>
      <c r="N28" s="609"/>
      <c r="O28" s="608"/>
      <c r="P28" s="614"/>
      <c r="Q28" s="609"/>
      <c r="R28" s="618"/>
      <c r="S28" s="619"/>
      <c r="T28" s="608"/>
      <c r="U28" s="614"/>
      <c r="V28" s="614"/>
      <c r="W28" s="609"/>
      <c r="X28" s="608"/>
      <c r="Y28" s="609"/>
      <c r="Z28" s="77"/>
      <c r="AA28" s="642"/>
      <c r="AB28" s="642"/>
      <c r="AC28" s="642"/>
      <c r="AD28" s="642"/>
      <c r="AE28" s="642"/>
      <c r="AF28" s="642"/>
      <c r="AG28" s="642"/>
      <c r="AH28" s="645"/>
      <c r="AI28" s="646"/>
      <c r="AJ28" s="647"/>
      <c r="AK28" s="651"/>
      <c r="AL28" s="651"/>
      <c r="AM28" s="651"/>
      <c r="AN28" s="651"/>
      <c r="AO28" s="78"/>
      <c r="AP28" s="652"/>
      <c r="AQ28" s="652"/>
      <c r="AR28" s="652"/>
      <c r="AS28" s="638"/>
      <c r="AT28" s="638"/>
      <c r="AU28" s="638"/>
      <c r="AV28" s="638"/>
      <c r="AW28" s="638"/>
      <c r="AX28" s="638"/>
      <c r="AY28" s="639"/>
      <c r="AZ28" s="639"/>
      <c r="BA28" s="639"/>
    </row>
    <row r="29" spans="1:57" ht="39.9" customHeight="1" x14ac:dyDescent="0.3">
      <c r="A29" s="610"/>
      <c r="B29" s="611"/>
      <c r="C29" s="610"/>
      <c r="D29" s="615"/>
      <c r="E29" s="615"/>
      <c r="F29" s="611"/>
      <c r="G29" s="610"/>
      <c r="H29" s="615"/>
      <c r="I29" s="611"/>
      <c r="J29" s="610"/>
      <c r="K29" s="615"/>
      <c r="L29" s="615"/>
      <c r="M29" s="615"/>
      <c r="N29" s="611"/>
      <c r="O29" s="610"/>
      <c r="P29" s="615"/>
      <c r="Q29" s="611"/>
      <c r="R29" s="620"/>
      <c r="S29" s="621"/>
      <c r="T29" s="610"/>
      <c r="U29" s="615"/>
      <c r="V29" s="615"/>
      <c r="W29" s="611"/>
      <c r="X29" s="610"/>
      <c r="Y29" s="611"/>
      <c r="Z29" s="77"/>
      <c r="AA29" s="642"/>
      <c r="AB29" s="642"/>
      <c r="AC29" s="642"/>
      <c r="AD29" s="642"/>
      <c r="AE29" s="642"/>
      <c r="AF29" s="642"/>
      <c r="AG29" s="642"/>
      <c r="AH29" s="648"/>
      <c r="AI29" s="649"/>
      <c r="AJ29" s="650"/>
      <c r="AK29" s="651"/>
      <c r="AL29" s="651"/>
      <c r="AM29" s="651"/>
      <c r="AN29" s="651"/>
      <c r="AO29" s="78"/>
      <c r="AP29" s="652"/>
      <c r="AQ29" s="652"/>
      <c r="AR29" s="652"/>
      <c r="AS29" s="638"/>
      <c r="AT29" s="638"/>
      <c r="AU29" s="638"/>
      <c r="AV29" s="638"/>
      <c r="AW29" s="638"/>
      <c r="AX29" s="638"/>
      <c r="AY29" s="639"/>
      <c r="AZ29" s="639"/>
      <c r="BA29" s="639"/>
    </row>
    <row r="30" spans="1:57" ht="39.9" customHeight="1" x14ac:dyDescent="0.3">
      <c r="A30" s="640">
        <v>1</v>
      </c>
      <c r="B30" s="629"/>
      <c r="C30" s="627">
        <v>33</v>
      </c>
      <c r="D30" s="628"/>
      <c r="E30" s="628"/>
      <c r="F30" s="629"/>
      <c r="G30" s="627">
        <v>7</v>
      </c>
      <c r="H30" s="628"/>
      <c r="I30" s="629"/>
      <c r="J30" s="627"/>
      <c r="K30" s="628"/>
      <c r="L30" s="628"/>
      <c r="M30" s="628"/>
      <c r="N30" s="629"/>
      <c r="O30" s="627"/>
      <c r="P30" s="628"/>
      <c r="Q30" s="629"/>
      <c r="R30" s="635"/>
      <c r="S30" s="636"/>
      <c r="T30" s="627">
        <v>12</v>
      </c>
      <c r="U30" s="628"/>
      <c r="V30" s="628"/>
      <c r="W30" s="629"/>
      <c r="X30" s="627">
        <v>52</v>
      </c>
      <c r="Y30" s="641"/>
      <c r="Z30" s="77"/>
      <c r="AA30" s="653"/>
      <c r="AB30" s="654"/>
      <c r="AC30" s="654"/>
      <c r="AD30" s="654"/>
      <c r="AE30" s="654"/>
      <c r="AF30" s="654"/>
      <c r="AG30" s="655"/>
      <c r="AH30" s="603"/>
      <c r="AI30" s="604"/>
      <c r="AJ30" s="605"/>
      <c r="AK30" s="603"/>
      <c r="AL30" s="604"/>
      <c r="AM30" s="604"/>
      <c r="AN30" s="605"/>
      <c r="AO30" s="78"/>
      <c r="AP30" s="652"/>
      <c r="AQ30" s="652"/>
      <c r="AR30" s="652"/>
      <c r="AS30" s="638"/>
      <c r="AT30" s="638"/>
      <c r="AU30" s="638"/>
      <c r="AV30" s="638"/>
      <c r="AW30" s="638"/>
      <c r="AX30" s="638"/>
      <c r="AY30" s="639"/>
      <c r="AZ30" s="639"/>
      <c r="BA30" s="639"/>
    </row>
    <row r="31" spans="1:57" ht="39.9" customHeight="1" x14ac:dyDescent="0.3">
      <c r="A31" s="625">
        <v>2</v>
      </c>
      <c r="B31" s="626"/>
      <c r="C31" s="627">
        <v>33</v>
      </c>
      <c r="D31" s="628"/>
      <c r="E31" s="628"/>
      <c r="F31" s="629"/>
      <c r="G31" s="627">
        <v>7</v>
      </c>
      <c r="H31" s="628"/>
      <c r="I31" s="629"/>
      <c r="J31" s="630" t="s">
        <v>350</v>
      </c>
      <c r="K31" s="631"/>
      <c r="L31" s="631"/>
      <c r="M31" s="631"/>
      <c r="N31" s="632"/>
      <c r="O31" s="633"/>
      <c r="P31" s="634"/>
      <c r="Q31" s="626"/>
      <c r="R31" s="635"/>
      <c r="S31" s="636"/>
      <c r="T31" s="633">
        <v>12</v>
      </c>
      <c r="U31" s="634"/>
      <c r="V31" s="634"/>
      <c r="W31" s="626"/>
      <c r="X31" s="627">
        <v>52</v>
      </c>
      <c r="Y31" s="641"/>
      <c r="Z31" s="77"/>
      <c r="AA31" s="653" t="s">
        <v>355</v>
      </c>
      <c r="AB31" s="654"/>
      <c r="AC31" s="654"/>
      <c r="AD31" s="654"/>
      <c r="AE31" s="654"/>
      <c r="AF31" s="654"/>
      <c r="AG31" s="655"/>
      <c r="AH31" s="603">
        <v>4</v>
      </c>
      <c r="AI31" s="604"/>
      <c r="AJ31" s="605"/>
      <c r="AK31" s="603" t="s">
        <v>350</v>
      </c>
      <c r="AL31" s="604"/>
      <c r="AM31" s="604"/>
      <c r="AN31" s="605"/>
      <c r="AO31" s="78"/>
      <c r="AP31" s="658">
        <v>1</v>
      </c>
      <c r="AQ31" s="658"/>
      <c r="AR31" s="658"/>
      <c r="AS31" s="660" t="s">
        <v>142</v>
      </c>
      <c r="AT31" s="659"/>
      <c r="AU31" s="659"/>
      <c r="AV31" s="659"/>
      <c r="AW31" s="659"/>
      <c r="AX31" s="659"/>
      <c r="AY31" s="660">
        <v>8</v>
      </c>
      <c r="AZ31" s="660"/>
      <c r="BA31" s="660"/>
    </row>
    <row r="32" spans="1:57" ht="39.9" customHeight="1" x14ac:dyDescent="0.3">
      <c r="A32" s="625">
        <v>3</v>
      </c>
      <c r="B32" s="626"/>
      <c r="C32" s="627">
        <v>33</v>
      </c>
      <c r="D32" s="628"/>
      <c r="E32" s="628"/>
      <c r="F32" s="629"/>
      <c r="G32" s="633">
        <v>7</v>
      </c>
      <c r="H32" s="634"/>
      <c r="I32" s="626"/>
      <c r="J32" s="630" t="s">
        <v>350</v>
      </c>
      <c r="K32" s="631"/>
      <c r="L32" s="631"/>
      <c r="M32" s="631"/>
      <c r="N32" s="632"/>
      <c r="O32" s="633"/>
      <c r="P32" s="634"/>
      <c r="Q32" s="626"/>
      <c r="R32" s="635"/>
      <c r="S32" s="636"/>
      <c r="T32" s="633">
        <v>12</v>
      </c>
      <c r="U32" s="634"/>
      <c r="V32" s="634"/>
      <c r="W32" s="626"/>
      <c r="X32" s="627">
        <v>52</v>
      </c>
      <c r="Y32" s="641"/>
      <c r="Z32" s="77"/>
      <c r="AA32" s="662" t="s">
        <v>62</v>
      </c>
      <c r="AB32" s="663"/>
      <c r="AC32" s="663"/>
      <c r="AD32" s="663"/>
      <c r="AE32" s="663"/>
      <c r="AF32" s="663"/>
      <c r="AG32" s="664"/>
      <c r="AH32" s="665">
        <v>6</v>
      </c>
      <c r="AI32" s="666"/>
      <c r="AJ32" s="667"/>
      <c r="AK32" s="603" t="s">
        <v>350</v>
      </c>
      <c r="AL32" s="604"/>
      <c r="AM32" s="604"/>
      <c r="AN32" s="605"/>
      <c r="AO32" s="78"/>
      <c r="AP32" s="658"/>
      <c r="AQ32" s="658"/>
      <c r="AR32" s="658"/>
      <c r="AS32" s="659"/>
      <c r="AT32" s="659"/>
      <c r="AU32" s="659"/>
      <c r="AV32" s="659"/>
      <c r="AW32" s="659"/>
      <c r="AX32" s="659"/>
      <c r="AY32" s="661"/>
      <c r="AZ32" s="661"/>
      <c r="BA32" s="661"/>
    </row>
    <row r="33" spans="1:57" ht="39.9" customHeight="1" x14ac:dyDescent="0.35">
      <c r="A33" s="625">
        <v>4</v>
      </c>
      <c r="B33" s="656"/>
      <c r="C33" s="657">
        <v>32</v>
      </c>
      <c r="D33" s="638"/>
      <c r="E33" s="638"/>
      <c r="F33" s="638"/>
      <c r="G33" s="658">
        <v>7</v>
      </c>
      <c r="H33" s="659"/>
      <c r="I33" s="659"/>
      <c r="J33" s="658" t="s">
        <v>351</v>
      </c>
      <c r="K33" s="659"/>
      <c r="L33" s="659"/>
      <c r="M33" s="659"/>
      <c r="N33" s="659"/>
      <c r="O33" s="658"/>
      <c r="P33" s="659"/>
      <c r="Q33" s="659"/>
      <c r="R33" s="660">
        <v>2</v>
      </c>
      <c r="S33" s="658"/>
      <c r="T33" s="676">
        <v>2</v>
      </c>
      <c r="U33" s="659"/>
      <c r="V33" s="659"/>
      <c r="W33" s="659"/>
      <c r="X33" s="676">
        <v>43</v>
      </c>
      <c r="Y33" s="659"/>
      <c r="Z33" s="77"/>
      <c r="AA33" s="675" t="s">
        <v>63</v>
      </c>
      <c r="AB33" s="675"/>
      <c r="AC33" s="675"/>
      <c r="AD33" s="675"/>
      <c r="AE33" s="675"/>
      <c r="AF33" s="675"/>
      <c r="AG33" s="675"/>
      <c r="AH33" s="658">
        <v>8</v>
      </c>
      <c r="AI33" s="658"/>
      <c r="AJ33" s="658"/>
      <c r="AK33" s="658" t="s">
        <v>351</v>
      </c>
      <c r="AL33" s="658"/>
      <c r="AM33" s="658"/>
      <c r="AN33" s="658"/>
      <c r="AO33" s="79"/>
      <c r="AP33" s="534"/>
      <c r="AQ33" s="534"/>
      <c r="AR33" s="534"/>
      <c r="AS33" s="534"/>
      <c r="AT33" s="534"/>
      <c r="AU33" s="534"/>
      <c r="AV33" s="534"/>
      <c r="AW33" s="534"/>
      <c r="AX33" s="534"/>
      <c r="AY33" s="80"/>
      <c r="AZ33" s="80"/>
      <c r="BA33" s="80"/>
    </row>
    <row r="34" spans="1:57" ht="39.9" customHeight="1" x14ac:dyDescent="0.35">
      <c r="A34" s="678" t="s">
        <v>135</v>
      </c>
      <c r="B34" s="679"/>
      <c r="C34" s="657">
        <f>SUM(C30:F33)</f>
        <v>131</v>
      </c>
      <c r="D34" s="638"/>
      <c r="E34" s="638"/>
      <c r="F34" s="638"/>
      <c r="G34" s="658">
        <f>SUM(G30:I33)</f>
        <v>28</v>
      </c>
      <c r="H34" s="659"/>
      <c r="I34" s="659"/>
      <c r="J34" s="680" t="s">
        <v>352</v>
      </c>
      <c r="K34" s="659"/>
      <c r="L34" s="659"/>
      <c r="M34" s="659"/>
      <c r="N34" s="659"/>
      <c r="O34" s="658"/>
      <c r="P34" s="659"/>
      <c r="Q34" s="659"/>
      <c r="R34" s="660">
        <v>2</v>
      </c>
      <c r="S34" s="675"/>
      <c r="T34" s="658">
        <f>SUM(T30:W33)</f>
        <v>38</v>
      </c>
      <c r="U34" s="659"/>
      <c r="V34" s="659"/>
      <c r="W34" s="659"/>
      <c r="X34" s="676">
        <f>SUM(X30:Y33)</f>
        <v>199</v>
      </c>
      <c r="Y34" s="659"/>
      <c r="Z34" s="77"/>
      <c r="AA34" s="677"/>
      <c r="AB34" s="677"/>
      <c r="AC34" s="677"/>
      <c r="AD34" s="677"/>
      <c r="AE34" s="677"/>
      <c r="AF34" s="677"/>
      <c r="AG34" s="677"/>
      <c r="AH34" s="672"/>
      <c r="AI34" s="672"/>
      <c r="AJ34" s="672"/>
      <c r="AK34" s="672"/>
      <c r="AL34" s="672"/>
      <c r="AM34" s="672"/>
      <c r="AN34" s="672"/>
      <c r="AO34" s="79"/>
      <c r="AP34" s="534"/>
      <c r="AQ34" s="534"/>
      <c r="AR34" s="534"/>
      <c r="AS34" s="534"/>
      <c r="AT34" s="534"/>
      <c r="AU34" s="534"/>
      <c r="AV34" s="534"/>
      <c r="AW34" s="534"/>
      <c r="AX34" s="534"/>
      <c r="AY34" s="80"/>
      <c r="AZ34" s="80"/>
      <c r="BA34" s="80"/>
    </row>
    <row r="35" spans="1:57" ht="45" customHeight="1" x14ac:dyDescent="0.3">
      <c r="A35" s="669" t="s">
        <v>353</v>
      </c>
      <c r="B35" s="669"/>
      <c r="C35" s="669"/>
      <c r="D35" s="669"/>
      <c r="E35" s="669"/>
      <c r="F35" s="669"/>
      <c r="G35" s="669"/>
      <c r="H35" s="669"/>
      <c r="I35" s="669"/>
      <c r="J35" s="669"/>
      <c r="K35" s="669"/>
      <c r="L35" s="669"/>
      <c r="M35" s="669"/>
      <c r="N35" s="669"/>
      <c r="O35" s="669"/>
      <c r="P35" s="669"/>
      <c r="Q35" s="669"/>
      <c r="R35" s="669"/>
      <c r="S35" s="669"/>
      <c r="T35" s="669"/>
      <c r="U35" s="669"/>
      <c r="V35" s="669"/>
      <c r="W35" s="669"/>
      <c r="X35" s="669"/>
      <c r="Y35" s="669"/>
      <c r="Z35" s="77"/>
      <c r="AA35" s="670"/>
      <c r="AB35" s="671"/>
      <c r="AC35" s="671"/>
      <c r="AD35" s="671"/>
      <c r="AE35" s="671"/>
      <c r="AF35" s="671"/>
      <c r="AG35" s="671"/>
      <c r="AH35" s="672"/>
      <c r="AI35" s="672"/>
      <c r="AJ35" s="672"/>
      <c r="AK35" s="672"/>
      <c r="AL35" s="673"/>
      <c r="AM35" s="673"/>
      <c r="AN35" s="673"/>
      <c r="AO35" s="81"/>
      <c r="AP35" s="674"/>
      <c r="AQ35" s="674"/>
      <c r="AR35" s="674"/>
      <c r="AS35" s="668"/>
      <c r="AT35" s="673"/>
      <c r="AU35" s="673"/>
      <c r="AV35" s="673"/>
      <c r="AW35" s="673"/>
      <c r="AX35" s="673"/>
      <c r="AY35" s="668"/>
      <c r="AZ35" s="668"/>
      <c r="BA35" s="668"/>
    </row>
    <row r="36" spans="1:57" s="64" customFormat="1" ht="17.399999999999999" x14ac:dyDescent="0.3">
      <c r="A36" s="61"/>
      <c r="B36" s="61"/>
      <c r="C36" s="61"/>
      <c r="D36" s="61"/>
      <c r="E36" s="61"/>
      <c r="F36" s="61"/>
      <c r="G36" s="61"/>
      <c r="H36" s="61"/>
      <c r="I36" s="61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3"/>
      <c r="AX36" s="63"/>
      <c r="AY36" s="63"/>
      <c r="AZ36" s="63"/>
      <c r="BA36" s="63"/>
      <c r="BB36" s="56"/>
      <c r="BC36" s="56"/>
      <c r="BD36" s="56"/>
      <c r="BE36" s="56"/>
    </row>
  </sheetData>
  <sheetProtection selectLockedCells="1" selectUnlockedCells="1"/>
  <mergeCells count="117">
    <mergeCell ref="T33:W33"/>
    <mergeCell ref="X33:Y33"/>
    <mergeCell ref="AA33:AG33"/>
    <mergeCell ref="AH33:AJ33"/>
    <mergeCell ref="AK33:AN33"/>
    <mergeCell ref="A34:B34"/>
    <mergeCell ref="C34:F34"/>
    <mergeCell ref="G34:I34"/>
    <mergeCell ref="J34:N34"/>
    <mergeCell ref="O34:Q34"/>
    <mergeCell ref="AY35:BA35"/>
    <mergeCell ref="A35:Y35"/>
    <mergeCell ref="AA35:AG35"/>
    <mergeCell ref="AH35:AJ35"/>
    <mergeCell ref="AK35:AN35"/>
    <mergeCell ref="AP35:AR35"/>
    <mergeCell ref="AS35:AX35"/>
    <mergeCell ref="R34:S34"/>
    <mergeCell ref="T34:W34"/>
    <mergeCell ref="X34:Y34"/>
    <mergeCell ref="AA34:AG34"/>
    <mergeCell ref="AH34:AJ34"/>
    <mergeCell ref="AK34:AN34"/>
    <mergeCell ref="A33:B33"/>
    <mergeCell ref="C33:F33"/>
    <mergeCell ref="G33:I33"/>
    <mergeCell ref="J33:N33"/>
    <mergeCell ref="O33:Q33"/>
    <mergeCell ref="R33:S33"/>
    <mergeCell ref="AS31:AX32"/>
    <mergeCell ref="AY31:BA32"/>
    <mergeCell ref="A32:B32"/>
    <mergeCell ref="C32:F32"/>
    <mergeCell ref="G32:I32"/>
    <mergeCell ref="J32:N32"/>
    <mergeCell ref="O32:Q32"/>
    <mergeCell ref="R32:S32"/>
    <mergeCell ref="T32:W32"/>
    <mergeCell ref="X32:Y32"/>
    <mergeCell ref="T31:W31"/>
    <mergeCell ref="X31:Y31"/>
    <mergeCell ref="AA31:AG31"/>
    <mergeCell ref="AH31:AJ31"/>
    <mergeCell ref="AK31:AN31"/>
    <mergeCell ref="AP31:AR32"/>
    <mergeCell ref="AA32:AG32"/>
    <mergeCell ref="AH32:AJ32"/>
    <mergeCell ref="AK32:AN32"/>
    <mergeCell ref="A31:B31"/>
    <mergeCell ref="C31:F31"/>
    <mergeCell ref="G31:I31"/>
    <mergeCell ref="J31:N31"/>
    <mergeCell ref="O31:Q31"/>
    <mergeCell ref="R31:S31"/>
    <mergeCell ref="AS27:AX30"/>
    <mergeCell ref="AY27:BA30"/>
    <mergeCell ref="A30:B30"/>
    <mergeCell ref="C30:F30"/>
    <mergeCell ref="G30:I30"/>
    <mergeCell ref="J30:N30"/>
    <mergeCell ref="O30:Q30"/>
    <mergeCell ref="R30:S30"/>
    <mergeCell ref="T30:W30"/>
    <mergeCell ref="X30:Y30"/>
    <mergeCell ref="T27:W29"/>
    <mergeCell ref="X27:Y29"/>
    <mergeCell ref="AA27:AG29"/>
    <mergeCell ref="AH27:AJ29"/>
    <mergeCell ref="AK27:AN29"/>
    <mergeCell ref="AP27:AR30"/>
    <mergeCell ref="AA30:AG30"/>
    <mergeCell ref="AH30:AJ30"/>
    <mergeCell ref="AK30:AN30"/>
    <mergeCell ref="A27:B29"/>
    <mergeCell ref="C27:F29"/>
    <mergeCell ref="G27:I29"/>
    <mergeCell ref="J27:N29"/>
    <mergeCell ref="O27:Q29"/>
    <mergeCell ref="R27:S29"/>
    <mergeCell ref="AX16:BA16"/>
    <mergeCell ref="BB16:BE16"/>
    <mergeCell ref="AS21:BA21"/>
    <mergeCell ref="A23:AU23"/>
    <mergeCell ref="A26:Y26"/>
    <mergeCell ref="AA26:AN26"/>
    <mergeCell ref="AP26:BA26"/>
    <mergeCell ref="X16:AA16"/>
    <mergeCell ref="AB16:AE16"/>
    <mergeCell ref="AF16:AI16"/>
    <mergeCell ref="AJ16:AN16"/>
    <mergeCell ref="AO16:AR16"/>
    <mergeCell ref="AS16:AW16"/>
    <mergeCell ref="A16:A17"/>
    <mergeCell ref="B16:E16"/>
    <mergeCell ref="F16:J16"/>
    <mergeCell ref="K16:N16"/>
    <mergeCell ref="O16:R16"/>
    <mergeCell ref="S16:W16"/>
    <mergeCell ref="P10:AM10"/>
    <mergeCell ref="P11:AM11"/>
    <mergeCell ref="A15:BA15"/>
    <mergeCell ref="P5:AM5"/>
    <mergeCell ref="A6:O6"/>
    <mergeCell ref="AO6:BA6"/>
    <mergeCell ref="A7:O7"/>
    <mergeCell ref="P7:AM7"/>
    <mergeCell ref="AN7:BA7"/>
    <mergeCell ref="A1:O1"/>
    <mergeCell ref="P1:AM1"/>
    <mergeCell ref="A2:O2"/>
    <mergeCell ref="A3:O3"/>
    <mergeCell ref="P3:AM3"/>
    <mergeCell ref="A4:O4"/>
    <mergeCell ref="AN3:BA4"/>
    <mergeCell ref="P8:AM8"/>
    <mergeCell ref="P9:AM9"/>
    <mergeCell ref="AN9:BA9"/>
  </mergeCells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0"/>
  <sheetViews>
    <sheetView zoomScale="105" zoomScaleNormal="105" workbookViewId="0">
      <pane ySplit="8" topLeftCell="A66" activePane="bottomLeft" state="frozen"/>
      <selection pane="bottomLeft" sqref="A1:U1"/>
    </sheetView>
  </sheetViews>
  <sheetFormatPr defaultRowHeight="14.4" x14ac:dyDescent="0.3"/>
  <cols>
    <col min="1" max="1" width="8.33203125" customWidth="1"/>
    <col min="2" max="2" width="69.33203125" customWidth="1"/>
    <col min="3" max="6" width="6.33203125" customWidth="1"/>
    <col min="7" max="7" width="6.44140625" customWidth="1"/>
    <col min="8" max="13" width="6.33203125" customWidth="1"/>
    <col min="14" max="21" width="5.77734375" customWidth="1"/>
  </cols>
  <sheetData>
    <row r="1" spans="1:21" ht="19.95" customHeight="1" thickBot="1" x14ac:dyDescent="0.35">
      <c r="A1" s="681" t="s">
        <v>146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3"/>
    </row>
    <row r="2" spans="1:21" ht="15" customHeight="1" x14ac:dyDescent="0.3">
      <c r="A2" s="684" t="s">
        <v>0</v>
      </c>
      <c r="B2" s="687" t="s">
        <v>1</v>
      </c>
      <c r="C2" s="690" t="s">
        <v>2</v>
      </c>
      <c r="D2" s="691"/>
      <c r="E2" s="691"/>
      <c r="F2" s="692"/>
      <c r="G2" s="693" t="s">
        <v>3</v>
      </c>
      <c r="H2" s="690" t="s">
        <v>4</v>
      </c>
      <c r="I2" s="691"/>
      <c r="J2" s="691"/>
      <c r="K2" s="691"/>
      <c r="L2" s="691"/>
      <c r="M2" s="692"/>
      <c r="N2" s="696" t="s">
        <v>5</v>
      </c>
      <c r="O2" s="697"/>
      <c r="P2" s="697"/>
      <c r="Q2" s="697"/>
      <c r="R2" s="697"/>
      <c r="S2" s="697"/>
      <c r="T2" s="697"/>
      <c r="U2" s="698"/>
    </row>
    <row r="3" spans="1:21" ht="15" customHeight="1" thickBot="1" x14ac:dyDescent="0.35">
      <c r="A3" s="685"/>
      <c r="B3" s="688"/>
      <c r="C3" s="702" t="s">
        <v>6</v>
      </c>
      <c r="D3" s="705" t="s">
        <v>7</v>
      </c>
      <c r="E3" s="708" t="s">
        <v>8</v>
      </c>
      <c r="F3" s="709"/>
      <c r="G3" s="694"/>
      <c r="H3" s="702" t="s">
        <v>9</v>
      </c>
      <c r="I3" s="743" t="s">
        <v>10</v>
      </c>
      <c r="J3" s="744"/>
      <c r="K3" s="744"/>
      <c r="L3" s="745"/>
      <c r="M3" s="710" t="s">
        <v>11</v>
      </c>
      <c r="N3" s="699"/>
      <c r="O3" s="700"/>
      <c r="P3" s="700"/>
      <c r="Q3" s="700"/>
      <c r="R3" s="700"/>
      <c r="S3" s="700"/>
      <c r="T3" s="700"/>
      <c r="U3" s="701"/>
    </row>
    <row r="4" spans="1:21" ht="15" customHeight="1" thickBot="1" x14ac:dyDescent="0.35">
      <c r="A4" s="685"/>
      <c r="B4" s="688"/>
      <c r="C4" s="703"/>
      <c r="D4" s="706"/>
      <c r="E4" s="705" t="s">
        <v>12</v>
      </c>
      <c r="F4" s="713" t="s">
        <v>13</v>
      </c>
      <c r="G4" s="694"/>
      <c r="H4" s="703"/>
      <c r="I4" s="705" t="s">
        <v>14</v>
      </c>
      <c r="J4" s="705" t="s">
        <v>15</v>
      </c>
      <c r="K4" s="705" t="s">
        <v>16</v>
      </c>
      <c r="L4" s="705" t="s">
        <v>17</v>
      </c>
      <c r="M4" s="711"/>
      <c r="N4" s="718" t="s">
        <v>18</v>
      </c>
      <c r="O4" s="719"/>
      <c r="P4" s="718" t="s">
        <v>19</v>
      </c>
      <c r="Q4" s="719"/>
      <c r="R4" s="718" t="s">
        <v>20</v>
      </c>
      <c r="S4" s="719"/>
      <c r="T4" s="718" t="s">
        <v>21</v>
      </c>
      <c r="U4" s="727"/>
    </row>
    <row r="5" spans="1:21" ht="15" customHeight="1" thickBot="1" x14ac:dyDescent="0.35">
      <c r="A5" s="685"/>
      <c r="B5" s="688"/>
      <c r="C5" s="703"/>
      <c r="D5" s="706"/>
      <c r="E5" s="706"/>
      <c r="F5" s="714"/>
      <c r="G5" s="694"/>
      <c r="H5" s="703"/>
      <c r="I5" s="706"/>
      <c r="J5" s="706"/>
      <c r="K5" s="706"/>
      <c r="L5" s="706"/>
      <c r="M5" s="711"/>
      <c r="N5" s="1">
        <v>1</v>
      </c>
      <c r="O5" s="202">
        <v>2</v>
      </c>
      <c r="P5" s="1">
        <v>3</v>
      </c>
      <c r="Q5" s="202">
        <v>4</v>
      </c>
      <c r="R5" s="1">
        <v>5</v>
      </c>
      <c r="S5" s="203">
        <v>6</v>
      </c>
      <c r="T5" s="1">
        <v>7</v>
      </c>
      <c r="U5" s="2">
        <v>8</v>
      </c>
    </row>
    <row r="6" spans="1:21" ht="15" customHeight="1" thickBot="1" x14ac:dyDescent="0.35">
      <c r="A6" s="685"/>
      <c r="B6" s="688"/>
      <c r="C6" s="703"/>
      <c r="D6" s="706"/>
      <c r="E6" s="706"/>
      <c r="F6" s="714"/>
      <c r="G6" s="694"/>
      <c r="H6" s="703"/>
      <c r="I6" s="706"/>
      <c r="J6" s="706"/>
      <c r="K6" s="706"/>
      <c r="L6" s="706"/>
      <c r="M6" s="711"/>
      <c r="N6" s="718" t="s">
        <v>22</v>
      </c>
      <c r="O6" s="719"/>
      <c r="P6" s="719"/>
      <c r="Q6" s="719"/>
      <c r="R6" s="719"/>
      <c r="S6" s="719"/>
      <c r="T6" s="719"/>
      <c r="U6" s="727"/>
    </row>
    <row r="7" spans="1:21" ht="15" customHeight="1" thickBot="1" x14ac:dyDescent="0.35">
      <c r="A7" s="686"/>
      <c r="B7" s="689"/>
      <c r="C7" s="704"/>
      <c r="D7" s="707"/>
      <c r="E7" s="707"/>
      <c r="F7" s="715"/>
      <c r="G7" s="695"/>
      <c r="H7" s="704"/>
      <c r="I7" s="707"/>
      <c r="J7" s="707"/>
      <c r="K7" s="707"/>
      <c r="L7" s="707"/>
      <c r="M7" s="712"/>
      <c r="N7" s="1">
        <v>15</v>
      </c>
      <c r="O7" s="202">
        <v>18</v>
      </c>
      <c r="P7" s="1">
        <v>15</v>
      </c>
      <c r="Q7" s="202">
        <v>18</v>
      </c>
      <c r="R7" s="1">
        <v>15</v>
      </c>
      <c r="S7" s="202">
        <v>18</v>
      </c>
      <c r="T7" s="1">
        <v>15</v>
      </c>
      <c r="U7" s="2">
        <v>17</v>
      </c>
    </row>
    <row r="8" spans="1:21" ht="15" customHeight="1" thickBot="1" x14ac:dyDescent="0.35">
      <c r="A8" s="3">
        <v>1</v>
      </c>
      <c r="B8" s="4">
        <v>2</v>
      </c>
      <c r="C8" s="3">
        <v>3</v>
      </c>
      <c r="D8" s="4">
        <v>4</v>
      </c>
      <c r="E8" s="3">
        <v>5</v>
      </c>
      <c r="F8" s="4">
        <v>6</v>
      </c>
      <c r="G8" s="3">
        <v>7</v>
      </c>
      <c r="H8" s="4">
        <v>8</v>
      </c>
      <c r="I8" s="3">
        <v>9</v>
      </c>
      <c r="J8" s="4">
        <v>10</v>
      </c>
      <c r="K8" s="3">
        <v>11</v>
      </c>
      <c r="L8" s="4">
        <v>12</v>
      </c>
      <c r="M8" s="3">
        <v>13</v>
      </c>
      <c r="N8" s="4">
        <v>14</v>
      </c>
      <c r="O8" s="3">
        <v>15</v>
      </c>
      <c r="P8" s="4">
        <v>16</v>
      </c>
      <c r="Q8" s="3">
        <v>17</v>
      </c>
      <c r="R8" s="4">
        <v>18</v>
      </c>
      <c r="S8" s="3">
        <v>19</v>
      </c>
      <c r="T8" s="4">
        <v>20</v>
      </c>
      <c r="U8" s="3">
        <v>21</v>
      </c>
    </row>
    <row r="9" spans="1:21" ht="15" customHeight="1" thickBot="1" x14ac:dyDescent="0.35">
      <c r="A9" s="728" t="s">
        <v>23</v>
      </c>
      <c r="B9" s="729"/>
      <c r="C9" s="730"/>
      <c r="D9" s="730"/>
      <c r="E9" s="730"/>
      <c r="F9" s="730"/>
      <c r="G9" s="730"/>
      <c r="H9" s="730"/>
      <c r="I9" s="730"/>
      <c r="J9" s="730"/>
      <c r="K9" s="730"/>
      <c r="L9" s="730"/>
      <c r="M9" s="730"/>
      <c r="N9" s="729"/>
      <c r="O9" s="729"/>
      <c r="P9" s="729"/>
      <c r="Q9" s="729"/>
      <c r="R9" s="729"/>
      <c r="S9" s="729"/>
      <c r="T9" s="729"/>
      <c r="U9" s="731"/>
    </row>
    <row r="10" spans="1:21" ht="15" customHeight="1" thickBot="1" x14ac:dyDescent="0.35">
      <c r="A10" s="720" t="s">
        <v>24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721"/>
      <c r="N10" s="721"/>
      <c r="O10" s="721"/>
      <c r="P10" s="721"/>
      <c r="Q10" s="721"/>
      <c r="R10" s="721"/>
      <c r="S10" s="721"/>
      <c r="T10" s="721"/>
      <c r="U10" s="722"/>
    </row>
    <row r="11" spans="1:21" s="53" customFormat="1" ht="15" customHeight="1" thickBot="1" x14ac:dyDescent="0.35">
      <c r="A11" s="208" t="s">
        <v>25</v>
      </c>
      <c r="B11" s="209" t="s">
        <v>30</v>
      </c>
      <c r="C11" s="210">
        <v>1</v>
      </c>
      <c r="D11" s="211"/>
      <c r="E11" s="211"/>
      <c r="F11" s="212"/>
      <c r="G11" s="5">
        <v>5</v>
      </c>
      <c r="H11" s="213">
        <f>G11*30</f>
        <v>150</v>
      </c>
      <c r="I11" s="214">
        <f t="shared" ref="I11:I16" si="0">SUM(J11+K11+L11)</f>
        <v>60</v>
      </c>
      <c r="J11" s="215">
        <v>30</v>
      </c>
      <c r="K11" s="215"/>
      <c r="L11" s="215">
        <v>30</v>
      </c>
      <c r="M11" s="216">
        <f>H11-I11</f>
        <v>90</v>
      </c>
      <c r="N11" s="217">
        <v>4</v>
      </c>
      <c r="O11" s="218"/>
      <c r="P11" s="219"/>
      <c r="Q11" s="220"/>
      <c r="R11" s="221"/>
      <c r="S11" s="211"/>
      <c r="T11" s="210"/>
      <c r="U11" s="222"/>
    </row>
    <row r="12" spans="1:21" s="53" customFormat="1" ht="15" customHeight="1" thickBot="1" x14ac:dyDescent="0.35">
      <c r="A12" s="208" t="s">
        <v>27</v>
      </c>
      <c r="B12" s="229" t="s">
        <v>26</v>
      </c>
      <c r="C12" s="230"/>
      <c r="D12" s="231"/>
      <c r="E12" s="232"/>
      <c r="F12" s="233"/>
      <c r="G12" s="234">
        <f>SUM(G13+G14+G15)</f>
        <v>6</v>
      </c>
      <c r="H12" s="235">
        <f>G12*30</f>
        <v>180</v>
      </c>
      <c r="I12" s="236">
        <f t="shared" si="0"/>
        <v>100</v>
      </c>
      <c r="J12" s="237"/>
      <c r="K12" s="237"/>
      <c r="L12" s="238">
        <f>SUM(L13+L14+L15)</f>
        <v>100</v>
      </c>
      <c r="M12" s="239">
        <f>H12-I12</f>
        <v>80</v>
      </c>
      <c r="N12" s="240"/>
      <c r="O12" s="241"/>
      <c r="P12" s="242"/>
      <c r="Q12" s="243"/>
      <c r="R12" s="244"/>
      <c r="S12" s="245"/>
      <c r="T12" s="242"/>
      <c r="U12" s="243"/>
    </row>
    <row r="13" spans="1:21" s="53" customFormat="1" ht="15" customHeight="1" thickBot="1" x14ac:dyDescent="0.35">
      <c r="A13" s="208" t="s">
        <v>268</v>
      </c>
      <c r="B13" s="246" t="s">
        <v>26</v>
      </c>
      <c r="C13" s="230"/>
      <c r="D13" s="231"/>
      <c r="E13" s="232"/>
      <c r="F13" s="233"/>
      <c r="G13" s="247">
        <v>2</v>
      </c>
      <c r="H13" s="230">
        <f>G13*30</f>
        <v>60</v>
      </c>
      <c r="I13" s="248">
        <f t="shared" si="0"/>
        <v>30</v>
      </c>
      <c r="J13" s="249"/>
      <c r="K13" s="249"/>
      <c r="L13" s="249">
        <v>30</v>
      </c>
      <c r="M13" s="250">
        <f>H13-I13</f>
        <v>30</v>
      </c>
      <c r="N13" s="240">
        <v>2</v>
      </c>
      <c r="O13" s="241"/>
      <c r="P13" s="242"/>
      <c r="Q13" s="243"/>
      <c r="R13" s="244"/>
      <c r="S13" s="245"/>
      <c r="T13" s="242"/>
      <c r="U13" s="243"/>
    </row>
    <row r="14" spans="1:21" s="53" customFormat="1" ht="15" customHeight="1" thickBot="1" x14ac:dyDescent="0.35">
      <c r="A14" s="208" t="s">
        <v>269</v>
      </c>
      <c r="B14" s="246" t="s">
        <v>26</v>
      </c>
      <c r="C14" s="230"/>
      <c r="D14" s="231">
        <v>2</v>
      </c>
      <c r="E14" s="232"/>
      <c r="F14" s="233"/>
      <c r="G14" s="247">
        <v>2</v>
      </c>
      <c r="H14" s="230">
        <f>G14*30</f>
        <v>60</v>
      </c>
      <c r="I14" s="248">
        <f t="shared" si="0"/>
        <v>36</v>
      </c>
      <c r="J14" s="249"/>
      <c r="K14" s="249"/>
      <c r="L14" s="249">
        <v>36</v>
      </c>
      <c r="M14" s="250">
        <f>H14-I14</f>
        <v>24</v>
      </c>
      <c r="N14" s="240"/>
      <c r="O14" s="241">
        <v>2</v>
      </c>
      <c r="P14" s="242"/>
      <c r="Q14" s="243"/>
      <c r="R14" s="244"/>
      <c r="S14" s="245"/>
      <c r="T14" s="242"/>
      <c r="U14" s="243"/>
    </row>
    <row r="15" spans="1:21" s="53" customFormat="1" ht="15" customHeight="1" thickBot="1" x14ac:dyDescent="0.35">
      <c r="A15" s="208" t="s">
        <v>309</v>
      </c>
      <c r="B15" s="246" t="s">
        <v>26</v>
      </c>
      <c r="C15" s="230"/>
      <c r="D15" s="231">
        <v>8</v>
      </c>
      <c r="E15" s="232"/>
      <c r="F15" s="233"/>
      <c r="G15" s="247">
        <v>2</v>
      </c>
      <c r="H15" s="230">
        <f>G15*30</f>
        <v>60</v>
      </c>
      <c r="I15" s="248">
        <f t="shared" si="0"/>
        <v>34</v>
      </c>
      <c r="J15" s="249"/>
      <c r="K15" s="249"/>
      <c r="L15" s="249">
        <v>34</v>
      </c>
      <c r="M15" s="250">
        <f>H15-I15</f>
        <v>26</v>
      </c>
      <c r="N15" s="240"/>
      <c r="O15" s="241"/>
      <c r="P15" s="242"/>
      <c r="Q15" s="243"/>
      <c r="R15" s="244"/>
      <c r="S15" s="245"/>
      <c r="T15" s="242"/>
      <c r="U15" s="251">
        <v>2</v>
      </c>
    </row>
    <row r="16" spans="1:21" s="53" customFormat="1" ht="15" customHeight="1" thickBot="1" x14ac:dyDescent="0.35">
      <c r="A16" s="259" t="s">
        <v>29</v>
      </c>
      <c r="B16" s="260" t="s">
        <v>270</v>
      </c>
      <c r="C16" s="261"/>
      <c r="D16" s="231">
        <v>1</v>
      </c>
      <c r="E16" s="262"/>
      <c r="F16" s="263"/>
      <c r="G16" s="5">
        <v>3</v>
      </c>
      <c r="H16" s="235">
        <f t="shared" ref="H16" si="1">G16*30</f>
        <v>90</v>
      </c>
      <c r="I16" s="236">
        <f t="shared" si="0"/>
        <v>45</v>
      </c>
      <c r="J16" s="264">
        <v>15</v>
      </c>
      <c r="K16" s="265">
        <v>30</v>
      </c>
      <c r="L16" s="265"/>
      <c r="M16" s="239">
        <f t="shared" ref="M16" si="2">H16-I16</f>
        <v>45</v>
      </c>
      <c r="N16" s="266">
        <v>3</v>
      </c>
      <c r="O16" s="267"/>
      <c r="P16" s="268"/>
      <c r="Q16" s="269"/>
      <c r="R16" s="266"/>
      <c r="S16" s="267"/>
      <c r="T16" s="270"/>
      <c r="U16" s="271"/>
    </row>
    <row r="17" spans="1:21" s="53" customFormat="1" ht="15" customHeight="1" thickBot="1" x14ac:dyDescent="0.35">
      <c r="A17" s="275" t="s">
        <v>31</v>
      </c>
      <c r="B17" s="260" t="s">
        <v>200</v>
      </c>
      <c r="C17" s="261"/>
      <c r="D17" s="231">
        <v>2</v>
      </c>
      <c r="E17" s="262"/>
      <c r="F17" s="263"/>
      <c r="G17" s="276">
        <v>3</v>
      </c>
      <c r="H17" s="277">
        <f>G17*30</f>
        <v>90</v>
      </c>
      <c r="I17" s="236">
        <f t="shared" ref="I17" si="3">SUM(J17+K17+L17)</f>
        <v>36</v>
      </c>
      <c r="J17" s="278">
        <v>18</v>
      </c>
      <c r="K17" s="279"/>
      <c r="L17" s="279">
        <v>18</v>
      </c>
      <c r="M17" s="216">
        <f>H17-I17</f>
        <v>54</v>
      </c>
      <c r="N17" s="280"/>
      <c r="O17" s="281">
        <v>2</v>
      </c>
      <c r="P17" s="270"/>
      <c r="Q17" s="271"/>
      <c r="R17" s="280"/>
      <c r="S17" s="281"/>
      <c r="T17" s="270"/>
      <c r="U17" s="271"/>
    </row>
    <row r="18" spans="1:21" s="53" customFormat="1" ht="15" customHeight="1" thickBot="1" x14ac:dyDescent="0.35">
      <c r="A18" s="275" t="s">
        <v>33</v>
      </c>
      <c r="B18" s="209" t="s">
        <v>28</v>
      </c>
      <c r="C18" s="210"/>
      <c r="D18" s="211">
        <v>2</v>
      </c>
      <c r="E18" s="211"/>
      <c r="F18" s="282"/>
      <c r="G18" s="5">
        <v>3</v>
      </c>
      <c r="H18" s="235">
        <f>G18*30</f>
        <v>90</v>
      </c>
      <c r="I18" s="236">
        <f>SUM(J18+K18+L18)</f>
        <v>36</v>
      </c>
      <c r="J18" s="214">
        <v>18</v>
      </c>
      <c r="K18" s="214"/>
      <c r="L18" s="214">
        <v>18</v>
      </c>
      <c r="M18" s="239">
        <f>H18-I18</f>
        <v>54</v>
      </c>
      <c r="N18" s="217"/>
      <c r="O18" s="218">
        <v>2</v>
      </c>
      <c r="P18" s="219"/>
      <c r="Q18" s="220"/>
      <c r="R18" s="221"/>
      <c r="S18" s="211"/>
      <c r="T18" s="210"/>
      <c r="U18" s="222"/>
    </row>
    <row r="19" spans="1:21" s="53" customFormat="1" ht="15" customHeight="1" thickBot="1" x14ac:dyDescent="0.35">
      <c r="A19" s="275" t="s">
        <v>34</v>
      </c>
      <c r="B19" s="209" t="s">
        <v>32</v>
      </c>
      <c r="C19" s="210">
        <v>4</v>
      </c>
      <c r="D19" s="267"/>
      <c r="E19" s="283"/>
      <c r="F19" s="284"/>
      <c r="G19" s="5">
        <v>3</v>
      </c>
      <c r="H19" s="213">
        <f>G19*30</f>
        <v>90</v>
      </c>
      <c r="I19" s="236">
        <f t="shared" ref="I19:I21" si="4">SUM(J19+K19+L19)</f>
        <v>36</v>
      </c>
      <c r="J19" s="215">
        <v>18</v>
      </c>
      <c r="K19" s="215"/>
      <c r="L19" s="215">
        <v>18</v>
      </c>
      <c r="M19" s="216">
        <f>H19-I19</f>
        <v>54</v>
      </c>
      <c r="N19" s="217"/>
      <c r="O19" s="218"/>
      <c r="P19" s="210"/>
      <c r="Q19" s="222">
        <v>2</v>
      </c>
      <c r="R19" s="285"/>
      <c r="S19" s="211"/>
      <c r="T19" s="210"/>
      <c r="U19" s="222"/>
    </row>
    <row r="20" spans="1:21" s="53" customFormat="1" ht="15" customHeight="1" thickBot="1" x14ac:dyDescent="0.35">
      <c r="A20" s="259" t="s">
        <v>35</v>
      </c>
      <c r="B20" s="260" t="s">
        <v>36</v>
      </c>
      <c r="C20" s="286"/>
      <c r="D20" s="231">
        <v>7</v>
      </c>
      <c r="E20" s="262"/>
      <c r="F20" s="263"/>
      <c r="G20" s="5">
        <v>3</v>
      </c>
      <c r="H20" s="287">
        <f t="shared" ref="H20:H21" si="5">G20*30</f>
        <v>90</v>
      </c>
      <c r="I20" s="288">
        <f t="shared" si="4"/>
        <v>30</v>
      </c>
      <c r="J20" s="7">
        <v>15</v>
      </c>
      <c r="K20" s="7"/>
      <c r="L20" s="7">
        <v>15</v>
      </c>
      <c r="M20" s="289">
        <f t="shared" ref="M20:M21" si="6">H20-I20</f>
        <v>60</v>
      </c>
      <c r="N20" s="280"/>
      <c r="O20" s="281"/>
      <c r="P20" s="270"/>
      <c r="Q20" s="271"/>
      <c r="R20" s="280"/>
      <c r="S20" s="281"/>
      <c r="T20" s="270">
        <v>2</v>
      </c>
      <c r="U20" s="271"/>
    </row>
    <row r="21" spans="1:21" s="53" customFormat="1" ht="15" customHeight="1" thickBot="1" x14ac:dyDescent="0.35">
      <c r="A21" s="259" t="s">
        <v>265</v>
      </c>
      <c r="B21" s="260" t="s">
        <v>311</v>
      </c>
      <c r="C21" s="286"/>
      <c r="D21" s="231" t="s">
        <v>266</v>
      </c>
      <c r="E21" s="262"/>
      <c r="F21" s="263"/>
      <c r="G21" s="5">
        <v>5</v>
      </c>
      <c r="H21" s="287">
        <f t="shared" si="5"/>
        <v>150</v>
      </c>
      <c r="I21" s="288">
        <f t="shared" si="4"/>
        <v>120</v>
      </c>
      <c r="J21" s="7">
        <v>60</v>
      </c>
      <c r="K21" s="7"/>
      <c r="L21" s="7">
        <v>60</v>
      </c>
      <c r="M21" s="289">
        <f t="shared" si="6"/>
        <v>30</v>
      </c>
      <c r="N21" s="280"/>
      <c r="O21" s="281"/>
      <c r="P21" s="270"/>
      <c r="Q21" s="271">
        <v>7</v>
      </c>
      <c r="R21" s="280"/>
      <c r="S21" s="281"/>
      <c r="T21" s="270"/>
      <c r="U21" s="271"/>
    </row>
    <row r="22" spans="1:21" ht="15" customHeight="1" thickBot="1" x14ac:dyDescent="0.35">
      <c r="A22" s="735" t="s">
        <v>37</v>
      </c>
      <c r="B22" s="736"/>
      <c r="C22" s="736"/>
      <c r="D22" s="736"/>
      <c r="E22" s="736"/>
      <c r="F22" s="737"/>
      <c r="G22" s="189">
        <f t="shared" ref="G22:M22" si="7">SUM(G11+G12+G16+G17+G19+G18+G20+G21)</f>
        <v>31</v>
      </c>
      <c r="H22" s="190">
        <f t="shared" si="7"/>
        <v>930</v>
      </c>
      <c r="I22" s="7">
        <f t="shared" si="7"/>
        <v>463</v>
      </c>
      <c r="J22" s="7">
        <f t="shared" si="7"/>
        <v>174</v>
      </c>
      <c r="K22" s="7">
        <f t="shared" si="7"/>
        <v>30</v>
      </c>
      <c r="L22" s="7">
        <f t="shared" si="7"/>
        <v>259</v>
      </c>
      <c r="M22" s="191">
        <f t="shared" si="7"/>
        <v>467</v>
      </c>
      <c r="N22" s="192">
        <f t="shared" ref="N22:U22" si="8">SUM(N11:N21)</f>
        <v>9</v>
      </c>
      <c r="O22" s="7">
        <f t="shared" si="8"/>
        <v>6</v>
      </c>
      <c r="P22" s="9">
        <f t="shared" si="8"/>
        <v>0</v>
      </c>
      <c r="Q22" s="11">
        <f t="shared" si="8"/>
        <v>9</v>
      </c>
      <c r="R22" s="192">
        <f t="shared" si="8"/>
        <v>0</v>
      </c>
      <c r="S22" s="7">
        <f t="shared" si="8"/>
        <v>0</v>
      </c>
      <c r="T22" s="190">
        <f t="shared" si="8"/>
        <v>2</v>
      </c>
      <c r="U22" s="191">
        <f t="shared" si="8"/>
        <v>2</v>
      </c>
    </row>
    <row r="23" spans="1:21" s="135" customFormat="1" ht="30" customHeight="1" thickBot="1" x14ac:dyDescent="0.35">
      <c r="A23" s="732" t="s">
        <v>312</v>
      </c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  <c r="Q23" s="733"/>
      <c r="R23" s="733"/>
      <c r="S23" s="733"/>
      <c r="T23" s="733"/>
      <c r="U23" s="734"/>
    </row>
    <row r="24" spans="1:21" ht="15" customHeight="1" thickBot="1" x14ac:dyDescent="0.35">
      <c r="A24" s="738" t="s">
        <v>38</v>
      </c>
      <c r="B24" s="739"/>
      <c r="C24" s="739"/>
      <c r="D24" s="739"/>
      <c r="E24" s="739"/>
      <c r="F24" s="739"/>
      <c r="G24" s="739"/>
      <c r="H24" s="739"/>
      <c r="I24" s="739"/>
      <c r="J24" s="739"/>
      <c r="K24" s="739"/>
      <c r="L24" s="739"/>
      <c r="M24" s="739"/>
      <c r="N24" s="739"/>
      <c r="O24" s="739"/>
      <c r="P24" s="739"/>
      <c r="Q24" s="739"/>
      <c r="R24" s="739"/>
      <c r="S24" s="739"/>
      <c r="T24" s="739"/>
      <c r="U24" s="740"/>
    </row>
    <row r="25" spans="1:21" s="53" customFormat="1" ht="15" customHeight="1" thickBot="1" x14ac:dyDescent="0.35">
      <c r="A25" s="292" t="s">
        <v>39</v>
      </c>
      <c r="B25" s="293" t="s">
        <v>267</v>
      </c>
      <c r="C25" s="286"/>
      <c r="D25" s="231">
        <v>1</v>
      </c>
      <c r="E25" s="262"/>
      <c r="F25" s="263"/>
      <c r="G25" s="5">
        <v>3</v>
      </c>
      <c r="H25" s="277">
        <f t="shared" ref="H25" si="9">G25*30</f>
        <v>90</v>
      </c>
      <c r="I25" s="214">
        <f t="shared" ref="I25:I26" si="10">SUM(J25+K25+L25)</f>
        <v>30</v>
      </c>
      <c r="J25" s="264">
        <v>16</v>
      </c>
      <c r="K25" s="265"/>
      <c r="L25" s="265">
        <v>14</v>
      </c>
      <c r="M25" s="294">
        <f t="shared" ref="M25:M26" si="11">H25-I25</f>
        <v>60</v>
      </c>
      <c r="N25" s="261">
        <v>2</v>
      </c>
      <c r="O25" s="295"/>
      <c r="P25" s="296"/>
      <c r="Q25" s="297"/>
      <c r="R25" s="296"/>
      <c r="S25" s="297"/>
      <c r="T25" s="296"/>
      <c r="U25" s="297"/>
    </row>
    <row r="26" spans="1:21" s="53" customFormat="1" ht="15" customHeight="1" thickBot="1" x14ac:dyDescent="0.35">
      <c r="A26" s="298" t="s">
        <v>40</v>
      </c>
      <c r="B26" s="299" t="s">
        <v>153</v>
      </c>
      <c r="C26" s="300"/>
      <c r="D26" s="301">
        <v>1</v>
      </c>
      <c r="E26" s="302"/>
      <c r="F26" s="303"/>
      <c r="G26" s="8">
        <v>4</v>
      </c>
      <c r="H26" s="277">
        <f>G26*30</f>
        <v>120</v>
      </c>
      <c r="I26" s="214">
        <f t="shared" si="10"/>
        <v>60</v>
      </c>
      <c r="J26" s="304">
        <v>30</v>
      </c>
      <c r="K26" s="305"/>
      <c r="L26" s="305">
        <v>30</v>
      </c>
      <c r="M26" s="294">
        <f t="shared" si="11"/>
        <v>60</v>
      </c>
      <c r="N26" s="306">
        <v>4</v>
      </c>
      <c r="O26" s="307"/>
      <c r="P26" s="306"/>
      <c r="Q26" s="308"/>
      <c r="R26" s="306"/>
      <c r="S26" s="308"/>
      <c r="T26" s="306"/>
      <c r="U26" s="308"/>
    </row>
    <row r="27" spans="1:21" s="53" customFormat="1" ht="15" customHeight="1" thickBot="1" x14ac:dyDescent="0.35">
      <c r="A27" s="298" t="s">
        <v>41</v>
      </c>
      <c r="B27" s="260" t="s">
        <v>210</v>
      </c>
      <c r="C27" s="261">
        <v>1</v>
      </c>
      <c r="D27" s="231"/>
      <c r="E27" s="262"/>
      <c r="F27" s="263"/>
      <c r="G27" s="5">
        <v>5</v>
      </c>
      <c r="H27" s="277">
        <f t="shared" ref="H27:H31" si="12">G27*30</f>
        <v>150</v>
      </c>
      <c r="I27" s="288">
        <f>SUM(J27+K27+L27)</f>
        <v>60</v>
      </c>
      <c r="J27" s="264">
        <v>16</v>
      </c>
      <c r="K27" s="265"/>
      <c r="L27" s="265">
        <v>44</v>
      </c>
      <c r="M27" s="294">
        <f>H27-I27</f>
        <v>90</v>
      </c>
      <c r="N27" s="268">
        <v>4</v>
      </c>
      <c r="O27" s="309"/>
      <c r="P27" s="268"/>
      <c r="Q27" s="269"/>
      <c r="R27" s="268"/>
      <c r="S27" s="269"/>
      <c r="T27" s="268"/>
      <c r="U27" s="269"/>
    </row>
    <row r="28" spans="1:21" s="53" customFormat="1" ht="15" customHeight="1" x14ac:dyDescent="0.3">
      <c r="A28" s="312" t="s">
        <v>42</v>
      </c>
      <c r="B28" s="313" t="s">
        <v>212</v>
      </c>
      <c r="C28" s="230"/>
      <c r="D28" s="232"/>
      <c r="E28" s="232"/>
      <c r="F28" s="314"/>
      <c r="G28" s="315">
        <f>SUM(G29+G30+G31)</f>
        <v>12</v>
      </c>
      <c r="H28" s="316">
        <f t="shared" si="12"/>
        <v>360</v>
      </c>
      <c r="I28" s="236">
        <f t="shared" ref="I28:I31" si="13">SUM(J28+K28+L28)</f>
        <v>180</v>
      </c>
      <c r="J28" s="238">
        <f>SUM(J29+J30+J31)</f>
        <v>36</v>
      </c>
      <c r="K28" s="238"/>
      <c r="L28" s="238">
        <f>SUM(L29+L30+L31)</f>
        <v>144</v>
      </c>
      <c r="M28" s="239">
        <f t="shared" ref="M28" si="14">H28-I28</f>
        <v>180</v>
      </c>
      <c r="N28" s="240"/>
      <c r="O28" s="317"/>
      <c r="P28" s="242"/>
      <c r="Q28" s="243"/>
      <c r="R28" s="318"/>
      <c r="S28" s="251"/>
      <c r="T28" s="318"/>
      <c r="U28" s="251"/>
    </row>
    <row r="29" spans="1:21" s="53" customFormat="1" ht="15" customHeight="1" x14ac:dyDescent="0.3">
      <c r="A29" s="319" t="s">
        <v>237</v>
      </c>
      <c r="B29" s="320" t="s">
        <v>313</v>
      </c>
      <c r="C29" s="321">
        <v>1</v>
      </c>
      <c r="D29" s="322"/>
      <c r="E29" s="323"/>
      <c r="F29" s="324"/>
      <c r="G29" s="325">
        <v>4</v>
      </c>
      <c r="H29" s="326">
        <f t="shared" si="12"/>
        <v>120</v>
      </c>
      <c r="I29" s="226">
        <f t="shared" si="13"/>
        <v>60</v>
      </c>
      <c r="J29" s="225">
        <v>12</v>
      </c>
      <c r="K29" s="225"/>
      <c r="L29" s="225">
        <v>48</v>
      </c>
      <c r="M29" s="327">
        <f>H29-I29</f>
        <v>60</v>
      </c>
      <c r="N29" s="328">
        <v>4</v>
      </c>
      <c r="O29" s="329"/>
      <c r="P29" s="321"/>
      <c r="Q29" s="330"/>
      <c r="R29" s="331"/>
      <c r="S29" s="330"/>
      <c r="T29" s="321"/>
      <c r="U29" s="330"/>
    </row>
    <row r="30" spans="1:21" s="53" customFormat="1" ht="15" customHeight="1" x14ac:dyDescent="0.3">
      <c r="A30" s="319" t="s">
        <v>238</v>
      </c>
      <c r="B30" s="320" t="s">
        <v>314</v>
      </c>
      <c r="C30" s="321">
        <v>3</v>
      </c>
      <c r="D30" s="322"/>
      <c r="E30" s="323"/>
      <c r="F30" s="324"/>
      <c r="G30" s="325">
        <v>4</v>
      </c>
      <c r="H30" s="326">
        <f t="shared" si="12"/>
        <v>120</v>
      </c>
      <c r="I30" s="226">
        <f t="shared" si="13"/>
        <v>60</v>
      </c>
      <c r="J30" s="225">
        <v>12</v>
      </c>
      <c r="K30" s="225"/>
      <c r="L30" s="225">
        <v>48</v>
      </c>
      <c r="M30" s="327">
        <f>H30-I30</f>
        <v>60</v>
      </c>
      <c r="N30" s="328"/>
      <c r="O30" s="329"/>
      <c r="P30" s="321">
        <v>4</v>
      </c>
      <c r="Q30" s="330"/>
      <c r="R30" s="332"/>
      <c r="S30" s="330"/>
      <c r="T30" s="321"/>
      <c r="U30" s="330"/>
    </row>
    <row r="31" spans="1:21" s="53" customFormat="1" ht="15" customHeight="1" thickBot="1" x14ac:dyDescent="0.35">
      <c r="A31" s="333" t="s">
        <v>239</v>
      </c>
      <c r="B31" s="334" t="s">
        <v>315</v>
      </c>
      <c r="C31" s="335">
        <v>5</v>
      </c>
      <c r="D31" s="336"/>
      <c r="E31" s="336"/>
      <c r="F31" s="337"/>
      <c r="G31" s="338">
        <v>4</v>
      </c>
      <c r="H31" s="339">
        <f t="shared" si="12"/>
        <v>120</v>
      </c>
      <c r="I31" s="340">
        <f t="shared" si="13"/>
        <v>60</v>
      </c>
      <c r="J31" s="341">
        <v>12</v>
      </c>
      <c r="K31" s="341"/>
      <c r="L31" s="341">
        <v>48</v>
      </c>
      <c r="M31" s="342">
        <f>H31-I31</f>
        <v>60</v>
      </c>
      <c r="N31" s="343"/>
      <c r="O31" s="344"/>
      <c r="P31" s="335"/>
      <c r="Q31" s="337"/>
      <c r="R31" s="345">
        <v>4</v>
      </c>
      <c r="S31" s="337"/>
      <c r="T31" s="335"/>
      <c r="U31" s="337"/>
    </row>
    <row r="32" spans="1:21" s="53" customFormat="1" ht="15" customHeight="1" x14ac:dyDescent="0.3">
      <c r="A32" s="346" t="s">
        <v>240</v>
      </c>
      <c r="B32" s="347" t="s">
        <v>173</v>
      </c>
      <c r="C32" s="348"/>
      <c r="D32" s="349"/>
      <c r="E32" s="349"/>
      <c r="F32" s="350"/>
      <c r="G32" s="315">
        <f>SUM(G33+G34)</f>
        <v>5</v>
      </c>
      <c r="H32" s="235">
        <f>G32*30</f>
        <v>150</v>
      </c>
      <c r="I32" s="236">
        <f t="shared" ref="I32:I34" si="15">SUM(J32+K32+L32)</f>
        <v>66</v>
      </c>
      <c r="J32" s="238"/>
      <c r="K32" s="238"/>
      <c r="L32" s="238">
        <f>SUM(L33+L34)</f>
        <v>66</v>
      </c>
      <c r="M32" s="239">
        <f t="shared" ref="M32:M34" si="16">H32-I32</f>
        <v>84</v>
      </c>
      <c r="N32" s="351"/>
      <c r="O32" s="352"/>
      <c r="P32" s="353"/>
      <c r="Q32" s="354"/>
      <c r="R32" s="355"/>
      <c r="S32" s="356"/>
      <c r="T32" s="357"/>
      <c r="U32" s="356"/>
    </row>
    <row r="33" spans="1:21" s="53" customFormat="1" ht="15" customHeight="1" x14ac:dyDescent="0.3">
      <c r="A33" s="358" t="s">
        <v>168</v>
      </c>
      <c r="B33" s="371" t="s">
        <v>173</v>
      </c>
      <c r="C33" s="359"/>
      <c r="D33" s="204">
        <v>1</v>
      </c>
      <c r="E33" s="204"/>
      <c r="F33" s="360"/>
      <c r="G33" s="361">
        <v>2</v>
      </c>
      <c r="H33" s="362">
        <f t="shared" ref="H33:H43" si="17">G33*30</f>
        <v>60</v>
      </c>
      <c r="I33" s="226">
        <f t="shared" si="15"/>
        <v>30</v>
      </c>
      <c r="J33" s="205"/>
      <c r="K33" s="205"/>
      <c r="L33" s="205">
        <v>30</v>
      </c>
      <c r="M33" s="363">
        <f t="shared" si="16"/>
        <v>30</v>
      </c>
      <c r="N33" s="364">
        <v>2</v>
      </c>
      <c r="O33" s="365"/>
      <c r="P33" s="366"/>
      <c r="Q33" s="367"/>
      <c r="R33" s="368"/>
      <c r="S33" s="369"/>
      <c r="T33" s="370"/>
      <c r="U33" s="369"/>
    </row>
    <row r="34" spans="1:21" s="53" customFormat="1" ht="15" customHeight="1" thickBot="1" x14ac:dyDescent="0.35">
      <c r="A34" s="358" t="s">
        <v>169</v>
      </c>
      <c r="B34" s="371" t="s">
        <v>173</v>
      </c>
      <c r="C34" s="359"/>
      <c r="D34" s="204">
        <v>2</v>
      </c>
      <c r="E34" s="204"/>
      <c r="F34" s="360"/>
      <c r="G34" s="361">
        <v>3</v>
      </c>
      <c r="H34" s="362">
        <f t="shared" si="17"/>
        <v>90</v>
      </c>
      <c r="I34" s="226">
        <f t="shared" si="15"/>
        <v>36</v>
      </c>
      <c r="J34" s="205"/>
      <c r="K34" s="205"/>
      <c r="L34" s="205">
        <v>36</v>
      </c>
      <c r="M34" s="363">
        <f t="shared" si="16"/>
        <v>54</v>
      </c>
      <c r="N34" s="364"/>
      <c r="O34" s="365">
        <v>2</v>
      </c>
      <c r="P34" s="366"/>
      <c r="Q34" s="367"/>
      <c r="R34" s="368"/>
      <c r="S34" s="369"/>
      <c r="T34" s="370"/>
      <c r="U34" s="369"/>
    </row>
    <row r="35" spans="1:21" s="53" customFormat="1" ht="15" customHeight="1" thickBot="1" x14ac:dyDescent="0.35">
      <c r="A35" s="292" t="s">
        <v>43</v>
      </c>
      <c r="B35" s="260" t="s">
        <v>282</v>
      </c>
      <c r="C35" s="261">
        <v>2</v>
      </c>
      <c r="D35" s="231"/>
      <c r="E35" s="262"/>
      <c r="F35" s="263"/>
      <c r="G35" s="5">
        <v>5</v>
      </c>
      <c r="H35" s="277">
        <f t="shared" si="17"/>
        <v>150</v>
      </c>
      <c r="I35" s="214">
        <f t="shared" ref="I35:I43" si="18">SUM(J35+K35+L35)</f>
        <v>54</v>
      </c>
      <c r="J35" s="264">
        <v>28</v>
      </c>
      <c r="K35" s="265"/>
      <c r="L35" s="265">
        <v>26</v>
      </c>
      <c r="M35" s="294">
        <f>H35-I35</f>
        <v>96</v>
      </c>
      <c r="N35" s="268"/>
      <c r="O35" s="309">
        <v>3</v>
      </c>
      <c r="P35" s="268"/>
      <c r="Q35" s="269"/>
      <c r="R35" s="268"/>
      <c r="S35" s="269"/>
      <c r="T35" s="268"/>
      <c r="U35" s="269"/>
    </row>
    <row r="36" spans="1:21" s="53" customFormat="1" ht="15" customHeight="1" thickBot="1" x14ac:dyDescent="0.35">
      <c r="A36" s="292" t="s">
        <v>44</v>
      </c>
      <c r="B36" s="260" t="s">
        <v>102</v>
      </c>
      <c r="C36" s="261">
        <v>2</v>
      </c>
      <c r="D36" s="262"/>
      <c r="E36" s="262"/>
      <c r="F36" s="263"/>
      <c r="G36" s="5">
        <v>6</v>
      </c>
      <c r="H36" s="213">
        <f t="shared" si="17"/>
        <v>180</v>
      </c>
      <c r="I36" s="214">
        <f t="shared" si="18"/>
        <v>72</v>
      </c>
      <c r="J36" s="214">
        <v>36</v>
      </c>
      <c r="K36" s="214"/>
      <c r="L36" s="214">
        <v>36</v>
      </c>
      <c r="M36" s="216">
        <f t="shared" ref="M36:M37" si="19">H36-I36</f>
        <v>108</v>
      </c>
      <c r="N36" s="268"/>
      <c r="O36" s="309">
        <v>4</v>
      </c>
      <c r="P36" s="268"/>
      <c r="Q36" s="269"/>
      <c r="R36" s="268"/>
      <c r="S36" s="269"/>
      <c r="T36" s="268"/>
      <c r="U36" s="269"/>
    </row>
    <row r="37" spans="1:21" s="53" customFormat="1" ht="15" customHeight="1" thickBot="1" x14ac:dyDescent="0.35">
      <c r="A37" s="373" t="s">
        <v>241</v>
      </c>
      <c r="B37" s="299" t="s">
        <v>152</v>
      </c>
      <c r="C37" s="300">
        <v>2</v>
      </c>
      <c r="D37" s="302"/>
      <c r="E37" s="302"/>
      <c r="F37" s="303"/>
      <c r="G37" s="8">
        <v>5</v>
      </c>
      <c r="H37" s="374">
        <f t="shared" si="17"/>
        <v>150</v>
      </c>
      <c r="I37" s="375">
        <f t="shared" si="18"/>
        <v>72</v>
      </c>
      <c r="J37" s="375">
        <v>36</v>
      </c>
      <c r="K37" s="375"/>
      <c r="L37" s="375">
        <v>36</v>
      </c>
      <c r="M37" s="376">
        <f t="shared" si="19"/>
        <v>78</v>
      </c>
      <c r="N37" s="306"/>
      <c r="O37" s="307">
        <v>4</v>
      </c>
      <c r="P37" s="306"/>
      <c r="Q37" s="308"/>
      <c r="R37" s="306"/>
      <c r="S37" s="308"/>
      <c r="T37" s="306"/>
      <c r="U37" s="308"/>
    </row>
    <row r="38" spans="1:21" s="53" customFormat="1" ht="15" customHeight="1" thickBot="1" x14ac:dyDescent="0.35">
      <c r="A38" s="377" t="s">
        <v>45</v>
      </c>
      <c r="B38" s="260" t="s">
        <v>213</v>
      </c>
      <c r="C38" s="300">
        <v>2</v>
      </c>
      <c r="D38" s="262"/>
      <c r="E38" s="262"/>
      <c r="F38" s="263"/>
      <c r="G38" s="5">
        <v>5</v>
      </c>
      <c r="H38" s="277">
        <f t="shared" si="17"/>
        <v>150</v>
      </c>
      <c r="I38" s="214">
        <f t="shared" si="18"/>
        <v>72</v>
      </c>
      <c r="J38" s="264">
        <v>18</v>
      </c>
      <c r="K38" s="265"/>
      <c r="L38" s="265">
        <v>54</v>
      </c>
      <c r="M38" s="294">
        <f>H38-I38</f>
        <v>78</v>
      </c>
      <c r="N38" s="268"/>
      <c r="O38" s="309">
        <v>4</v>
      </c>
      <c r="P38" s="268"/>
      <c r="Q38" s="269"/>
      <c r="R38" s="268"/>
      <c r="S38" s="269"/>
      <c r="T38" s="268"/>
      <c r="U38" s="269"/>
    </row>
    <row r="39" spans="1:21" s="53" customFormat="1" ht="15" customHeight="1" thickBot="1" x14ac:dyDescent="0.35">
      <c r="A39" s="378" t="s">
        <v>47</v>
      </c>
      <c r="B39" s="209" t="s">
        <v>235</v>
      </c>
      <c r="C39" s="210">
        <v>3</v>
      </c>
      <c r="D39" s="267"/>
      <c r="E39" s="283"/>
      <c r="F39" s="284"/>
      <c r="G39" s="5">
        <v>6</v>
      </c>
      <c r="H39" s="277">
        <f t="shared" si="17"/>
        <v>180</v>
      </c>
      <c r="I39" s="214">
        <f t="shared" si="18"/>
        <v>60</v>
      </c>
      <c r="J39" s="215">
        <v>30</v>
      </c>
      <c r="K39" s="215"/>
      <c r="L39" s="215">
        <v>30</v>
      </c>
      <c r="M39" s="216">
        <f t="shared" ref="M39:M43" si="20">H39-I39</f>
        <v>120</v>
      </c>
      <c r="N39" s="217"/>
      <c r="O39" s="379"/>
      <c r="P39" s="210">
        <v>4</v>
      </c>
      <c r="Q39" s="222"/>
      <c r="R39" s="219"/>
      <c r="S39" s="222"/>
      <c r="T39" s="210"/>
      <c r="U39" s="222"/>
    </row>
    <row r="40" spans="1:21" s="53" customFormat="1" ht="15" customHeight="1" x14ac:dyDescent="0.3">
      <c r="A40" s="312" t="s">
        <v>49</v>
      </c>
      <c r="B40" s="313" t="s">
        <v>46</v>
      </c>
      <c r="C40" s="230"/>
      <c r="D40" s="232"/>
      <c r="E40" s="232"/>
      <c r="F40" s="314"/>
      <c r="G40" s="315">
        <f>SUM(G41+G42)</f>
        <v>6</v>
      </c>
      <c r="H40" s="316">
        <f t="shared" si="17"/>
        <v>180</v>
      </c>
      <c r="I40" s="236">
        <f t="shared" si="18"/>
        <v>66</v>
      </c>
      <c r="J40" s="236">
        <f>SUM(J41+J42)</f>
        <v>34</v>
      </c>
      <c r="K40" s="236">
        <f>SUM(K41+K42)</f>
        <v>0</v>
      </c>
      <c r="L40" s="236">
        <f>SUM(L41+L42)</f>
        <v>32</v>
      </c>
      <c r="M40" s="239">
        <f t="shared" si="20"/>
        <v>114</v>
      </c>
      <c r="N40" s="240"/>
      <c r="O40" s="317"/>
      <c r="P40" s="242"/>
      <c r="Q40" s="243"/>
      <c r="R40" s="318"/>
      <c r="S40" s="251"/>
      <c r="T40" s="318"/>
      <c r="U40" s="251"/>
    </row>
    <row r="41" spans="1:21" s="53" customFormat="1" ht="15" customHeight="1" x14ac:dyDescent="0.3">
      <c r="A41" s="319" t="s">
        <v>316</v>
      </c>
      <c r="B41" s="380" t="s">
        <v>46</v>
      </c>
      <c r="C41" s="321"/>
      <c r="D41" s="322"/>
      <c r="E41" s="323"/>
      <c r="F41" s="324"/>
      <c r="G41" s="325">
        <v>3</v>
      </c>
      <c r="H41" s="326">
        <f t="shared" si="17"/>
        <v>90</v>
      </c>
      <c r="I41" s="226">
        <f t="shared" si="18"/>
        <v>30</v>
      </c>
      <c r="J41" s="225">
        <v>16</v>
      </c>
      <c r="K41" s="225"/>
      <c r="L41" s="225">
        <v>14</v>
      </c>
      <c r="M41" s="327">
        <f t="shared" si="20"/>
        <v>60</v>
      </c>
      <c r="N41" s="328"/>
      <c r="O41" s="329"/>
      <c r="P41" s="321">
        <v>2</v>
      </c>
      <c r="Q41" s="330"/>
      <c r="R41" s="332"/>
      <c r="S41" s="330"/>
      <c r="T41" s="321"/>
      <c r="U41" s="330"/>
    </row>
    <row r="42" spans="1:21" s="53" customFormat="1" ht="15" customHeight="1" thickBot="1" x14ac:dyDescent="0.35">
      <c r="A42" s="333" t="s">
        <v>317</v>
      </c>
      <c r="B42" s="381" t="s">
        <v>46</v>
      </c>
      <c r="C42" s="335">
        <v>4</v>
      </c>
      <c r="D42" s="382"/>
      <c r="E42" s="336"/>
      <c r="F42" s="383"/>
      <c r="G42" s="338">
        <v>3</v>
      </c>
      <c r="H42" s="339">
        <f t="shared" si="17"/>
        <v>90</v>
      </c>
      <c r="I42" s="340">
        <f t="shared" si="18"/>
        <v>36</v>
      </c>
      <c r="J42" s="341">
        <v>18</v>
      </c>
      <c r="K42" s="341"/>
      <c r="L42" s="341">
        <v>18</v>
      </c>
      <c r="M42" s="342">
        <f t="shared" si="20"/>
        <v>54</v>
      </c>
      <c r="N42" s="343"/>
      <c r="O42" s="344"/>
      <c r="P42" s="335"/>
      <c r="Q42" s="337">
        <v>2</v>
      </c>
      <c r="R42" s="384"/>
      <c r="S42" s="337"/>
      <c r="T42" s="335"/>
      <c r="U42" s="337"/>
    </row>
    <row r="43" spans="1:21" s="53" customFormat="1" ht="15" customHeight="1" x14ac:dyDescent="0.3">
      <c r="A43" s="312" t="s">
        <v>50</v>
      </c>
      <c r="B43" s="313" t="s">
        <v>285</v>
      </c>
      <c r="C43" s="230"/>
      <c r="D43" s="232"/>
      <c r="E43" s="232"/>
      <c r="F43" s="314"/>
      <c r="G43" s="315">
        <f>SUM(G44+G45+G46)</f>
        <v>6</v>
      </c>
      <c r="H43" s="316">
        <f t="shared" si="17"/>
        <v>180</v>
      </c>
      <c r="I43" s="236">
        <f t="shared" si="18"/>
        <v>84</v>
      </c>
      <c r="J43" s="236">
        <f>SUM(J44+J45+J46)</f>
        <v>34</v>
      </c>
      <c r="K43" s="236">
        <f>SUM(K44+K45+K46)</f>
        <v>0</v>
      </c>
      <c r="L43" s="236">
        <f>SUM(L44+L45+L46)</f>
        <v>50</v>
      </c>
      <c r="M43" s="239">
        <f t="shared" si="20"/>
        <v>96</v>
      </c>
      <c r="N43" s="240"/>
      <c r="O43" s="317"/>
      <c r="P43" s="242"/>
      <c r="Q43" s="243"/>
      <c r="R43" s="318"/>
      <c r="S43" s="251"/>
      <c r="T43" s="318"/>
      <c r="U43" s="251"/>
    </row>
    <row r="44" spans="1:21" s="53" customFormat="1" ht="15" customHeight="1" x14ac:dyDescent="0.3">
      <c r="A44" s="319" t="s">
        <v>287</v>
      </c>
      <c r="B44" s="380" t="s">
        <v>285</v>
      </c>
      <c r="C44" s="321"/>
      <c r="D44" s="322">
        <v>3</v>
      </c>
      <c r="E44" s="323"/>
      <c r="F44" s="324"/>
      <c r="G44" s="325">
        <v>2</v>
      </c>
      <c r="H44" s="326">
        <f t="shared" ref="H44" si="21">G44*30</f>
        <v>60</v>
      </c>
      <c r="I44" s="226">
        <f t="shared" ref="I44" si="22">SUM(J44+K44+L44)</f>
        <v>30</v>
      </c>
      <c r="J44" s="225">
        <v>16</v>
      </c>
      <c r="K44" s="225"/>
      <c r="L44" s="225">
        <v>14</v>
      </c>
      <c r="M44" s="327">
        <f t="shared" ref="M44" si="23">H44-I44</f>
        <v>30</v>
      </c>
      <c r="N44" s="328"/>
      <c r="O44" s="329"/>
      <c r="P44" s="321">
        <v>2</v>
      </c>
      <c r="Q44" s="330"/>
      <c r="R44" s="332"/>
      <c r="S44" s="330"/>
      <c r="T44" s="321"/>
      <c r="U44" s="330"/>
    </row>
    <row r="45" spans="1:21" s="53" customFormat="1" ht="15" customHeight="1" x14ac:dyDescent="0.3">
      <c r="A45" s="319" t="s">
        <v>288</v>
      </c>
      <c r="B45" s="380" t="s">
        <v>285</v>
      </c>
      <c r="C45" s="321">
        <v>4</v>
      </c>
      <c r="D45" s="322"/>
      <c r="E45" s="323"/>
      <c r="F45" s="324"/>
      <c r="G45" s="325">
        <v>3</v>
      </c>
      <c r="H45" s="326">
        <f t="shared" ref="H45:H46" si="24">G45*30</f>
        <v>90</v>
      </c>
      <c r="I45" s="226">
        <f t="shared" ref="I45:I46" si="25">SUM(J45+K45+L45)</f>
        <v>36</v>
      </c>
      <c r="J45" s="225">
        <v>18</v>
      </c>
      <c r="K45" s="225"/>
      <c r="L45" s="225">
        <v>18</v>
      </c>
      <c r="M45" s="327">
        <f t="shared" ref="M45:M46" si="26">H45-I45</f>
        <v>54</v>
      </c>
      <c r="N45" s="328"/>
      <c r="O45" s="329"/>
      <c r="P45" s="321"/>
      <c r="Q45" s="330">
        <v>2</v>
      </c>
      <c r="R45" s="332"/>
      <c r="S45" s="330"/>
      <c r="T45" s="321"/>
      <c r="U45" s="330"/>
    </row>
    <row r="46" spans="1:21" s="53" customFormat="1" ht="15" customHeight="1" thickBot="1" x14ac:dyDescent="0.35">
      <c r="A46" s="333" t="s">
        <v>318</v>
      </c>
      <c r="B46" s="381" t="s">
        <v>286</v>
      </c>
      <c r="C46" s="335"/>
      <c r="D46" s="336"/>
      <c r="E46" s="336"/>
      <c r="F46" s="337">
        <v>4</v>
      </c>
      <c r="G46" s="338">
        <v>1</v>
      </c>
      <c r="H46" s="339">
        <f t="shared" si="24"/>
        <v>30</v>
      </c>
      <c r="I46" s="340">
        <f t="shared" si="25"/>
        <v>18</v>
      </c>
      <c r="J46" s="341"/>
      <c r="K46" s="341"/>
      <c r="L46" s="341">
        <v>18</v>
      </c>
      <c r="M46" s="342">
        <f t="shared" si="26"/>
        <v>12</v>
      </c>
      <c r="N46" s="343"/>
      <c r="O46" s="344"/>
      <c r="P46" s="335"/>
      <c r="Q46" s="337">
        <v>1</v>
      </c>
      <c r="R46" s="345"/>
      <c r="S46" s="337"/>
      <c r="T46" s="335"/>
      <c r="U46" s="337"/>
    </row>
    <row r="47" spans="1:21" s="53" customFormat="1" ht="15" customHeight="1" thickBot="1" x14ac:dyDescent="0.35">
      <c r="A47" s="373" t="s">
        <v>244</v>
      </c>
      <c r="B47" s="389" t="s">
        <v>275</v>
      </c>
      <c r="C47" s="390"/>
      <c r="D47" s="391">
        <v>3</v>
      </c>
      <c r="E47" s="392"/>
      <c r="F47" s="393"/>
      <c r="G47" s="8">
        <v>3</v>
      </c>
      <c r="H47" s="394">
        <f>G47*30</f>
        <v>90</v>
      </c>
      <c r="I47" s="395">
        <f>SUM(J47+K47+L47)</f>
        <v>30</v>
      </c>
      <c r="J47" s="304">
        <v>15</v>
      </c>
      <c r="K47" s="305"/>
      <c r="L47" s="305">
        <v>15</v>
      </c>
      <c r="M47" s="396">
        <f>H47-I47</f>
        <v>60</v>
      </c>
      <c r="N47" s="397"/>
      <c r="O47" s="398"/>
      <c r="P47" s="390">
        <v>2</v>
      </c>
      <c r="Q47" s="399"/>
      <c r="R47" s="400"/>
      <c r="S47" s="399"/>
      <c r="T47" s="390"/>
      <c r="U47" s="399"/>
    </row>
    <row r="48" spans="1:21" s="53" customFormat="1" ht="15" customHeight="1" thickBot="1" x14ac:dyDescent="0.35">
      <c r="A48" s="378" t="s">
        <v>52</v>
      </c>
      <c r="B48" s="260" t="s">
        <v>149</v>
      </c>
      <c r="C48" s="261">
        <v>4</v>
      </c>
      <c r="D48" s="262"/>
      <c r="E48" s="262"/>
      <c r="F48" s="401"/>
      <c r="G48" s="5">
        <v>5</v>
      </c>
      <c r="H48" s="277">
        <f t="shared" ref="H48:H53" si="27">G48*30</f>
        <v>150</v>
      </c>
      <c r="I48" s="214">
        <f>SUM(J48+K48+L48)</f>
        <v>72</v>
      </c>
      <c r="J48" s="264">
        <v>36</v>
      </c>
      <c r="K48" s="265"/>
      <c r="L48" s="265">
        <v>36</v>
      </c>
      <c r="M48" s="294">
        <f t="shared" ref="M48:M53" si="28">H48-I48</f>
        <v>78</v>
      </c>
      <c r="N48" s="268"/>
      <c r="O48" s="309"/>
      <c r="P48" s="268"/>
      <c r="Q48" s="269">
        <v>4</v>
      </c>
      <c r="R48" s="268"/>
      <c r="S48" s="269"/>
      <c r="T48" s="268"/>
      <c r="U48" s="269"/>
    </row>
    <row r="49" spans="1:21" s="53" customFormat="1" ht="15" customHeight="1" thickBot="1" x14ac:dyDescent="0.35">
      <c r="A49" s="486" t="s">
        <v>53</v>
      </c>
      <c r="B49" s="471" t="s">
        <v>156</v>
      </c>
      <c r="C49" s="472">
        <v>5</v>
      </c>
      <c r="D49" s="473"/>
      <c r="E49" s="474"/>
      <c r="F49" s="475"/>
      <c r="G49" s="476">
        <v>4</v>
      </c>
      <c r="H49" s="477">
        <f t="shared" si="27"/>
        <v>120</v>
      </c>
      <c r="I49" s="288">
        <f t="shared" ref="I49:I53" si="29">SUM(J49+K49+L49)</f>
        <v>60</v>
      </c>
      <c r="J49" s="478">
        <v>30</v>
      </c>
      <c r="K49" s="478"/>
      <c r="L49" s="478">
        <v>30</v>
      </c>
      <c r="M49" s="479">
        <f t="shared" si="28"/>
        <v>60</v>
      </c>
      <c r="N49" s="480"/>
      <c r="O49" s="481"/>
      <c r="P49" s="472"/>
      <c r="Q49" s="482"/>
      <c r="R49" s="483">
        <v>4</v>
      </c>
      <c r="S49" s="482"/>
      <c r="T49" s="484"/>
      <c r="U49" s="485"/>
    </row>
    <row r="50" spans="1:21" s="53" customFormat="1" ht="15" customHeight="1" x14ac:dyDescent="0.3">
      <c r="A50" s="312" t="s">
        <v>54</v>
      </c>
      <c r="B50" s="313" t="s">
        <v>48</v>
      </c>
      <c r="C50" s="230"/>
      <c r="D50" s="487"/>
      <c r="E50" s="232"/>
      <c r="F50" s="314"/>
      <c r="G50" s="488">
        <f>SUM(G51+G52+G53)</f>
        <v>10</v>
      </c>
      <c r="H50" s="316">
        <f t="shared" si="27"/>
        <v>300</v>
      </c>
      <c r="I50" s="236">
        <f t="shared" si="29"/>
        <v>150</v>
      </c>
      <c r="J50" s="238">
        <f>SUM(J51+J52+J53)</f>
        <v>66</v>
      </c>
      <c r="K50" s="238"/>
      <c r="L50" s="238">
        <f>SUM(L51+L52+L53)</f>
        <v>84</v>
      </c>
      <c r="M50" s="239">
        <f t="shared" si="28"/>
        <v>150</v>
      </c>
      <c r="N50" s="489"/>
      <c r="O50" s="490"/>
      <c r="P50" s="230"/>
      <c r="Q50" s="491"/>
      <c r="R50" s="492"/>
      <c r="S50" s="491"/>
      <c r="T50" s="242"/>
      <c r="U50" s="243"/>
    </row>
    <row r="51" spans="1:21" s="53" customFormat="1" ht="15" customHeight="1" x14ac:dyDescent="0.3">
      <c r="A51" s="319" t="s">
        <v>289</v>
      </c>
      <c r="B51" s="380" t="s">
        <v>48</v>
      </c>
      <c r="C51" s="321"/>
      <c r="D51" s="322">
        <v>5</v>
      </c>
      <c r="E51" s="323"/>
      <c r="F51" s="324"/>
      <c r="G51" s="325">
        <v>4</v>
      </c>
      <c r="H51" s="326">
        <f t="shared" si="27"/>
        <v>120</v>
      </c>
      <c r="I51" s="226">
        <f t="shared" si="29"/>
        <v>60</v>
      </c>
      <c r="J51" s="225">
        <v>30</v>
      </c>
      <c r="K51" s="225"/>
      <c r="L51" s="225">
        <v>30</v>
      </c>
      <c r="M51" s="327">
        <f t="shared" si="28"/>
        <v>60</v>
      </c>
      <c r="N51" s="328"/>
      <c r="O51" s="329"/>
      <c r="P51" s="321"/>
      <c r="Q51" s="330"/>
      <c r="R51" s="331">
        <v>4</v>
      </c>
      <c r="S51" s="330"/>
      <c r="T51" s="493"/>
      <c r="U51" s="494"/>
    </row>
    <row r="52" spans="1:21" s="53" customFormat="1" ht="15" customHeight="1" x14ac:dyDescent="0.3">
      <c r="A52" s="319" t="s">
        <v>290</v>
      </c>
      <c r="B52" s="380" t="s">
        <v>48</v>
      </c>
      <c r="C52" s="321">
        <v>6</v>
      </c>
      <c r="D52" s="322"/>
      <c r="E52" s="323"/>
      <c r="F52" s="324"/>
      <c r="G52" s="325">
        <v>5</v>
      </c>
      <c r="H52" s="326">
        <f t="shared" si="27"/>
        <v>150</v>
      </c>
      <c r="I52" s="226">
        <f t="shared" si="29"/>
        <v>72</v>
      </c>
      <c r="J52" s="225">
        <v>36</v>
      </c>
      <c r="K52" s="225"/>
      <c r="L52" s="225">
        <v>36</v>
      </c>
      <c r="M52" s="327">
        <f t="shared" si="28"/>
        <v>78</v>
      </c>
      <c r="N52" s="328"/>
      <c r="O52" s="329"/>
      <c r="P52" s="321"/>
      <c r="Q52" s="330"/>
      <c r="R52" s="331"/>
      <c r="S52" s="330">
        <v>4</v>
      </c>
      <c r="T52" s="493"/>
      <c r="U52" s="494"/>
    </row>
    <row r="53" spans="1:21" s="53" customFormat="1" ht="15" customHeight="1" thickBot="1" x14ac:dyDescent="0.35">
      <c r="A53" s="333" t="s">
        <v>327</v>
      </c>
      <c r="B53" s="381" t="s">
        <v>157</v>
      </c>
      <c r="C53" s="335"/>
      <c r="D53" s="336"/>
      <c r="E53" s="336"/>
      <c r="F53" s="495">
        <v>6</v>
      </c>
      <c r="G53" s="338">
        <v>1</v>
      </c>
      <c r="H53" s="339">
        <f t="shared" si="27"/>
        <v>30</v>
      </c>
      <c r="I53" s="340">
        <f t="shared" si="29"/>
        <v>18</v>
      </c>
      <c r="J53" s="341"/>
      <c r="K53" s="341"/>
      <c r="L53" s="341">
        <v>18</v>
      </c>
      <c r="M53" s="342">
        <f t="shared" si="28"/>
        <v>12</v>
      </c>
      <c r="N53" s="496"/>
      <c r="O53" s="497"/>
      <c r="P53" s="335"/>
      <c r="Q53" s="337"/>
      <c r="R53" s="335"/>
      <c r="S53" s="337">
        <v>1</v>
      </c>
      <c r="T53" s="335"/>
      <c r="U53" s="337"/>
    </row>
    <row r="54" spans="1:21" s="53" customFormat="1" ht="15" customHeight="1" thickBot="1" x14ac:dyDescent="0.35">
      <c r="A54" s="292" t="s">
        <v>55</v>
      </c>
      <c r="B54" s="209" t="s">
        <v>254</v>
      </c>
      <c r="C54" s="286"/>
      <c r="D54" s="231">
        <v>5</v>
      </c>
      <c r="E54" s="262"/>
      <c r="F54" s="263"/>
      <c r="G54" s="5">
        <v>4</v>
      </c>
      <c r="H54" s="277">
        <f t="shared" ref="H54" si="30">G54*30</f>
        <v>120</v>
      </c>
      <c r="I54" s="214">
        <f t="shared" ref="I54" si="31">SUM(J54+K54+L54)</f>
        <v>60</v>
      </c>
      <c r="J54" s="264">
        <v>30</v>
      </c>
      <c r="K54" s="265"/>
      <c r="L54" s="265">
        <v>30</v>
      </c>
      <c r="M54" s="294">
        <f>H54-I54</f>
        <v>60</v>
      </c>
      <c r="N54" s="268"/>
      <c r="O54" s="309"/>
      <c r="P54" s="210"/>
      <c r="Q54" s="222"/>
      <c r="R54" s="219">
        <v>4</v>
      </c>
      <c r="S54" s="222"/>
      <c r="T54" s="210"/>
      <c r="U54" s="222"/>
    </row>
    <row r="55" spans="1:21" s="53" customFormat="1" ht="15" customHeight="1" thickBot="1" x14ac:dyDescent="0.35">
      <c r="A55" s="378" t="s">
        <v>56</v>
      </c>
      <c r="B55" s="209" t="s">
        <v>236</v>
      </c>
      <c r="C55" s="390">
        <v>6</v>
      </c>
      <c r="D55" s="267"/>
      <c r="E55" s="283"/>
      <c r="F55" s="284"/>
      <c r="G55" s="5">
        <v>5</v>
      </c>
      <c r="H55" s="277">
        <f>G55*30</f>
        <v>150</v>
      </c>
      <c r="I55" s="236">
        <f>SUM(J55+K55+L55)</f>
        <v>72</v>
      </c>
      <c r="J55" s="215">
        <v>36</v>
      </c>
      <c r="K55" s="215"/>
      <c r="L55" s="215">
        <v>36</v>
      </c>
      <c r="M55" s="216">
        <f>H55-I55</f>
        <v>78</v>
      </c>
      <c r="N55" s="217"/>
      <c r="O55" s="379"/>
      <c r="P55" s="210"/>
      <c r="Q55" s="222"/>
      <c r="R55" s="219"/>
      <c r="S55" s="222">
        <v>4</v>
      </c>
      <c r="T55" s="210"/>
      <c r="U55" s="222"/>
    </row>
    <row r="56" spans="1:21" s="53" customFormat="1" ht="15" customHeight="1" thickBot="1" x14ac:dyDescent="0.35">
      <c r="A56" s="292" t="s">
        <v>159</v>
      </c>
      <c r="B56" s="260" t="s">
        <v>151</v>
      </c>
      <c r="C56" s="210"/>
      <c r="D56" s="267">
        <v>6</v>
      </c>
      <c r="E56" s="283"/>
      <c r="F56" s="284"/>
      <c r="G56" s="5">
        <v>3</v>
      </c>
      <c r="H56" s="277">
        <f t="shared" ref="H56" si="32">G56*30</f>
        <v>90</v>
      </c>
      <c r="I56" s="214">
        <f t="shared" ref="I56" si="33">SUM(J56+K56+L56)</f>
        <v>36</v>
      </c>
      <c r="J56" s="215">
        <v>18</v>
      </c>
      <c r="K56" s="215">
        <v>9</v>
      </c>
      <c r="L56" s="215">
        <v>9</v>
      </c>
      <c r="M56" s="216">
        <f t="shared" ref="M56" si="34">H56-I56</f>
        <v>54</v>
      </c>
      <c r="N56" s="217"/>
      <c r="O56" s="379"/>
      <c r="P56" s="210"/>
      <c r="Q56" s="222"/>
      <c r="R56" s="219"/>
      <c r="S56" s="222">
        <v>2</v>
      </c>
      <c r="T56" s="498"/>
      <c r="U56" s="499"/>
    </row>
    <row r="57" spans="1:21" s="53" customFormat="1" ht="15" customHeight="1" thickBot="1" x14ac:dyDescent="0.35">
      <c r="A57" s="292" t="s">
        <v>165</v>
      </c>
      <c r="B57" s="209" t="s">
        <v>233</v>
      </c>
      <c r="C57" s="286"/>
      <c r="D57" s="231">
        <v>6</v>
      </c>
      <c r="E57" s="262"/>
      <c r="F57" s="263"/>
      <c r="G57" s="5">
        <v>4</v>
      </c>
      <c r="H57" s="277">
        <f t="shared" ref="H57:H63" si="35">G57*30</f>
        <v>120</v>
      </c>
      <c r="I57" s="214">
        <f t="shared" ref="I57:I62" si="36">SUM(J57+K57+L57)</f>
        <v>54</v>
      </c>
      <c r="J57" s="264">
        <v>26</v>
      </c>
      <c r="K57" s="265"/>
      <c r="L57" s="265">
        <v>28</v>
      </c>
      <c r="M57" s="294">
        <f>H57-I57</f>
        <v>66</v>
      </c>
      <c r="N57" s="268"/>
      <c r="O57" s="309"/>
      <c r="P57" s="210"/>
      <c r="Q57" s="222"/>
      <c r="R57" s="219"/>
      <c r="S57" s="222">
        <v>3</v>
      </c>
      <c r="T57" s="210"/>
      <c r="U57" s="222"/>
    </row>
    <row r="58" spans="1:21" s="53" customFormat="1" ht="15" customHeight="1" thickBot="1" x14ac:dyDescent="0.35">
      <c r="A58" s="298" t="s">
        <v>247</v>
      </c>
      <c r="B58" s="260" t="s">
        <v>87</v>
      </c>
      <c r="C58" s="261">
        <v>7</v>
      </c>
      <c r="D58" s="231"/>
      <c r="E58" s="262"/>
      <c r="F58" s="263"/>
      <c r="G58" s="5">
        <v>4</v>
      </c>
      <c r="H58" s="277">
        <f t="shared" si="35"/>
        <v>120</v>
      </c>
      <c r="I58" s="214">
        <f t="shared" si="36"/>
        <v>60</v>
      </c>
      <c r="J58" s="264">
        <v>30</v>
      </c>
      <c r="K58" s="265"/>
      <c r="L58" s="265">
        <v>30</v>
      </c>
      <c r="M58" s="294">
        <f t="shared" ref="M58" si="37">H58-I58</f>
        <v>60</v>
      </c>
      <c r="N58" s="268"/>
      <c r="O58" s="309"/>
      <c r="P58" s="268"/>
      <c r="Q58" s="269"/>
      <c r="R58" s="268"/>
      <c r="S58" s="269"/>
      <c r="T58" s="268">
        <v>4</v>
      </c>
      <c r="U58" s="269"/>
    </row>
    <row r="59" spans="1:21" s="53" customFormat="1" ht="15" customHeight="1" thickBot="1" x14ac:dyDescent="0.35">
      <c r="A59" s="298" t="s">
        <v>248</v>
      </c>
      <c r="B59" s="260" t="s">
        <v>154</v>
      </c>
      <c r="C59" s="261">
        <v>7</v>
      </c>
      <c r="D59" s="231"/>
      <c r="E59" s="262"/>
      <c r="F59" s="263"/>
      <c r="G59" s="5">
        <v>4</v>
      </c>
      <c r="H59" s="277">
        <f t="shared" si="35"/>
        <v>120</v>
      </c>
      <c r="I59" s="214">
        <f t="shared" si="36"/>
        <v>60</v>
      </c>
      <c r="J59" s="264">
        <v>30</v>
      </c>
      <c r="K59" s="265"/>
      <c r="L59" s="265">
        <v>30</v>
      </c>
      <c r="M59" s="294">
        <f>H59-I59</f>
        <v>60</v>
      </c>
      <c r="N59" s="268"/>
      <c r="O59" s="309"/>
      <c r="P59" s="268"/>
      <c r="Q59" s="269"/>
      <c r="R59" s="268"/>
      <c r="S59" s="269"/>
      <c r="T59" s="268">
        <v>4</v>
      </c>
      <c r="U59" s="269"/>
    </row>
    <row r="60" spans="1:21" s="53" customFormat="1" ht="15" customHeight="1" thickBot="1" x14ac:dyDescent="0.35">
      <c r="A60" s="298" t="s">
        <v>249</v>
      </c>
      <c r="B60" s="260" t="s">
        <v>158</v>
      </c>
      <c r="C60" s="261"/>
      <c r="D60" s="231">
        <v>8</v>
      </c>
      <c r="E60" s="262"/>
      <c r="F60" s="263"/>
      <c r="G60" s="5">
        <v>3</v>
      </c>
      <c r="H60" s="277">
        <f t="shared" si="35"/>
        <v>90</v>
      </c>
      <c r="I60" s="214">
        <f t="shared" si="36"/>
        <v>34</v>
      </c>
      <c r="J60" s="264">
        <v>18</v>
      </c>
      <c r="K60" s="265"/>
      <c r="L60" s="265">
        <v>16</v>
      </c>
      <c r="M60" s="294">
        <f t="shared" ref="M60" si="38">H60-I60</f>
        <v>56</v>
      </c>
      <c r="N60" s="268"/>
      <c r="O60" s="309"/>
      <c r="P60" s="268"/>
      <c r="Q60" s="269"/>
      <c r="R60" s="268"/>
      <c r="S60" s="269"/>
      <c r="T60" s="268"/>
      <c r="U60" s="269">
        <v>2</v>
      </c>
    </row>
    <row r="61" spans="1:21" s="53" customFormat="1" ht="15" customHeight="1" thickBot="1" x14ac:dyDescent="0.35">
      <c r="A61" s="298" t="s">
        <v>250</v>
      </c>
      <c r="B61" s="260" t="s">
        <v>155</v>
      </c>
      <c r="C61" s="261">
        <v>8</v>
      </c>
      <c r="D61" s="231"/>
      <c r="E61" s="262"/>
      <c r="F61" s="263"/>
      <c r="G61" s="5">
        <v>4</v>
      </c>
      <c r="H61" s="277">
        <f t="shared" si="35"/>
        <v>120</v>
      </c>
      <c r="I61" s="214">
        <f t="shared" si="36"/>
        <v>52</v>
      </c>
      <c r="J61" s="264">
        <v>26</v>
      </c>
      <c r="K61" s="265"/>
      <c r="L61" s="265">
        <v>26</v>
      </c>
      <c r="M61" s="294">
        <f>H61-I61</f>
        <v>68</v>
      </c>
      <c r="N61" s="268"/>
      <c r="O61" s="309"/>
      <c r="P61" s="268"/>
      <c r="Q61" s="269"/>
      <c r="R61" s="268"/>
      <c r="S61" s="269"/>
      <c r="T61" s="268"/>
      <c r="U61" s="269">
        <v>3</v>
      </c>
    </row>
    <row r="62" spans="1:21" s="53" customFormat="1" ht="15" customHeight="1" thickBot="1" x14ac:dyDescent="0.35">
      <c r="A62" s="298" t="s">
        <v>291</v>
      </c>
      <c r="B62" s="260" t="s">
        <v>51</v>
      </c>
      <c r="C62" s="261">
        <v>8</v>
      </c>
      <c r="D62" s="231"/>
      <c r="E62" s="262"/>
      <c r="F62" s="401"/>
      <c r="G62" s="5">
        <v>4</v>
      </c>
      <c r="H62" s="277">
        <f t="shared" si="35"/>
        <v>120</v>
      </c>
      <c r="I62" s="214">
        <f t="shared" si="36"/>
        <v>52</v>
      </c>
      <c r="J62" s="264">
        <v>26</v>
      </c>
      <c r="K62" s="265"/>
      <c r="L62" s="265">
        <v>26</v>
      </c>
      <c r="M62" s="294">
        <f>H62-I62</f>
        <v>68</v>
      </c>
      <c r="N62" s="268"/>
      <c r="O62" s="309"/>
      <c r="P62" s="268"/>
      <c r="Q62" s="269"/>
      <c r="R62" s="268"/>
      <c r="S62" s="269"/>
      <c r="T62" s="268"/>
      <c r="U62" s="269">
        <v>3</v>
      </c>
    </row>
    <row r="63" spans="1:21" s="53" customFormat="1" ht="15" customHeight="1" thickBot="1" x14ac:dyDescent="0.35">
      <c r="A63" s="298" t="s">
        <v>292</v>
      </c>
      <c r="B63" s="260" t="s">
        <v>160</v>
      </c>
      <c r="C63" s="261"/>
      <c r="D63" s="231">
        <v>8</v>
      </c>
      <c r="E63" s="262"/>
      <c r="F63" s="263"/>
      <c r="G63" s="5">
        <v>3</v>
      </c>
      <c r="H63" s="535">
        <f t="shared" si="35"/>
        <v>90</v>
      </c>
      <c r="I63" s="288">
        <f>SUM(J63+K63+L63)</f>
        <v>34</v>
      </c>
      <c r="J63" s="278">
        <v>18</v>
      </c>
      <c r="K63" s="279"/>
      <c r="L63" s="279">
        <v>16</v>
      </c>
      <c r="M63" s="536">
        <f>H63-I63</f>
        <v>56</v>
      </c>
      <c r="N63" s="268"/>
      <c r="O63" s="309"/>
      <c r="P63" s="268"/>
      <c r="Q63" s="269"/>
      <c r="R63" s="268"/>
      <c r="S63" s="269"/>
      <c r="T63" s="268"/>
      <c r="U63" s="269">
        <v>2</v>
      </c>
    </row>
    <row r="64" spans="1:21" s="53" customFormat="1" ht="15" customHeight="1" thickBot="1" x14ac:dyDescent="0.35">
      <c r="A64" s="741" t="s">
        <v>57</v>
      </c>
      <c r="B64" s="742"/>
      <c r="C64" s="742"/>
      <c r="D64" s="742"/>
      <c r="E64" s="742"/>
      <c r="F64" s="742"/>
      <c r="G64" s="5">
        <f>SUM(G25+G26+G27+G28+G32+G35+G36+G37+G38+G39+G40+G43+G47+G48+G49+G50+G54+G55+G56+G57+G58+G59+G60+G61+G62+G63)</f>
        <v>128</v>
      </c>
      <c r="H64" s="200">
        <f t="shared" ref="H64:M64" si="39">SUM(H25+H26+H27+H28+H32+H35+H36+H37+H38+H39+H40+H43+H47+H48+H49+H50+H54+H55+H56+H57+H58+H59+H60+H61+H62+H63)</f>
        <v>3840</v>
      </c>
      <c r="I64" s="200">
        <f t="shared" si="39"/>
        <v>1702</v>
      </c>
      <c r="J64" s="200">
        <f t="shared" si="39"/>
        <v>719</v>
      </c>
      <c r="K64" s="200">
        <f t="shared" si="39"/>
        <v>9</v>
      </c>
      <c r="L64" s="200">
        <f t="shared" si="39"/>
        <v>974</v>
      </c>
      <c r="M64" s="175">
        <f t="shared" si="39"/>
        <v>2138</v>
      </c>
      <c r="N64" s="14">
        <f>SUM(N25:N63)</f>
        <v>16</v>
      </c>
      <c r="O64" s="127">
        <f t="shared" ref="O64:U64" si="40">SUM(O25:O63)</f>
        <v>17</v>
      </c>
      <c r="P64" s="13">
        <f t="shared" si="40"/>
        <v>14</v>
      </c>
      <c r="Q64" s="126">
        <f t="shared" si="40"/>
        <v>9</v>
      </c>
      <c r="R64" s="13">
        <f t="shared" si="40"/>
        <v>16</v>
      </c>
      <c r="S64" s="126">
        <f t="shared" si="40"/>
        <v>14</v>
      </c>
      <c r="T64" s="13">
        <f t="shared" si="40"/>
        <v>8</v>
      </c>
      <c r="U64" s="126">
        <f t="shared" si="40"/>
        <v>10</v>
      </c>
    </row>
    <row r="65" spans="1:21" ht="15" customHeight="1" thickBot="1" x14ac:dyDescent="0.35">
      <c r="A65" s="723" t="s">
        <v>58</v>
      </c>
      <c r="B65" s="724"/>
      <c r="C65" s="724"/>
      <c r="D65" s="724"/>
      <c r="E65" s="724"/>
      <c r="F65" s="724"/>
      <c r="G65" s="725"/>
      <c r="H65" s="725"/>
      <c r="I65" s="725"/>
      <c r="J65" s="725"/>
      <c r="K65" s="725"/>
      <c r="L65" s="725"/>
      <c r="M65" s="725"/>
      <c r="N65" s="725"/>
      <c r="O65" s="725"/>
      <c r="P65" s="725"/>
      <c r="Q65" s="725"/>
      <c r="R65" s="725"/>
      <c r="S65" s="725"/>
      <c r="T65" s="725"/>
      <c r="U65" s="726"/>
    </row>
    <row r="66" spans="1:21" s="53" customFormat="1" ht="15" customHeight="1" thickBot="1" x14ac:dyDescent="0.35">
      <c r="A66" s="402" t="s">
        <v>59</v>
      </c>
      <c r="B66" s="260" t="s">
        <v>284</v>
      </c>
      <c r="C66" s="261"/>
      <c r="D66" s="262" t="s">
        <v>266</v>
      </c>
      <c r="E66" s="262"/>
      <c r="F66" s="403"/>
      <c r="G66" s="5">
        <v>6</v>
      </c>
      <c r="H66" s="213">
        <f>G66*30</f>
        <v>180</v>
      </c>
      <c r="I66" s="214">
        <f t="shared" ref="I66:I68" si="41">SUM(J66+K66+L66)</f>
        <v>108</v>
      </c>
      <c r="J66" s="264"/>
      <c r="K66" s="265"/>
      <c r="L66" s="265">
        <v>108</v>
      </c>
      <c r="M66" s="216">
        <f>H66-I66</f>
        <v>72</v>
      </c>
      <c r="N66" s="404"/>
      <c r="O66" s="405"/>
      <c r="P66" s="406"/>
      <c r="Q66" s="407">
        <v>6</v>
      </c>
      <c r="R66" s="408"/>
      <c r="S66" s="405"/>
      <c r="T66" s="406"/>
      <c r="U66" s="407"/>
    </row>
    <row r="67" spans="1:21" s="53" customFormat="1" ht="15" customHeight="1" thickBot="1" x14ac:dyDescent="0.35">
      <c r="A67" s="402" t="s">
        <v>60</v>
      </c>
      <c r="B67" s="299" t="s">
        <v>242</v>
      </c>
      <c r="C67" s="300"/>
      <c r="D67" s="262" t="s">
        <v>273</v>
      </c>
      <c r="E67" s="262"/>
      <c r="F67" s="403"/>
      <c r="G67" s="5">
        <v>6</v>
      </c>
      <c r="H67" s="213">
        <f>G67*30</f>
        <v>180</v>
      </c>
      <c r="I67" s="214">
        <f t="shared" si="41"/>
        <v>108</v>
      </c>
      <c r="J67" s="264"/>
      <c r="K67" s="265"/>
      <c r="L67" s="265">
        <v>108</v>
      </c>
      <c r="M67" s="216">
        <f>H67-I67</f>
        <v>72</v>
      </c>
      <c r="N67" s="500"/>
      <c r="O67" s="501"/>
      <c r="P67" s="502"/>
      <c r="Q67" s="503"/>
      <c r="R67" s="504"/>
      <c r="S67" s="501">
        <v>6</v>
      </c>
      <c r="T67" s="502"/>
      <c r="U67" s="503"/>
    </row>
    <row r="68" spans="1:21" ht="15" customHeight="1" thickBot="1" x14ac:dyDescent="0.35">
      <c r="A68" s="506" t="s">
        <v>61</v>
      </c>
      <c r="B68" s="299" t="s">
        <v>63</v>
      </c>
      <c r="C68" s="300"/>
      <c r="D68" s="302" t="s">
        <v>274</v>
      </c>
      <c r="E68" s="302"/>
      <c r="F68" s="507"/>
      <c r="G68" s="8">
        <v>6</v>
      </c>
      <c r="H68" s="374">
        <f>G68*30</f>
        <v>180</v>
      </c>
      <c r="I68" s="214">
        <f t="shared" si="41"/>
        <v>102</v>
      </c>
      <c r="J68" s="508"/>
      <c r="K68" s="509"/>
      <c r="L68" s="509">
        <v>102</v>
      </c>
      <c r="M68" s="376">
        <f>H68-I68</f>
        <v>78</v>
      </c>
      <c r="N68" s="510"/>
      <c r="O68" s="511"/>
      <c r="P68" s="512"/>
      <c r="Q68" s="513"/>
      <c r="R68" s="510"/>
      <c r="S68" s="511"/>
      <c r="T68" s="514"/>
      <c r="U68" s="513">
        <v>6</v>
      </c>
    </row>
    <row r="69" spans="1:21" ht="15" customHeight="1" thickBot="1" x14ac:dyDescent="0.35">
      <c r="A69" s="716" t="s">
        <v>64</v>
      </c>
      <c r="B69" s="717"/>
      <c r="C69" s="717"/>
      <c r="D69" s="717"/>
      <c r="E69" s="717"/>
      <c r="F69" s="717"/>
      <c r="G69" s="15">
        <f t="shared" ref="G69:U69" si="42">SUM(G66:G68)</f>
        <v>18</v>
      </c>
      <c r="H69" s="9">
        <f t="shared" si="42"/>
        <v>540</v>
      </c>
      <c r="I69" s="6">
        <f t="shared" si="42"/>
        <v>318</v>
      </c>
      <c r="J69" s="6">
        <f t="shared" si="42"/>
        <v>0</v>
      </c>
      <c r="K69" s="6">
        <f t="shared" si="42"/>
        <v>0</v>
      </c>
      <c r="L69" s="6">
        <f t="shared" si="42"/>
        <v>318</v>
      </c>
      <c r="M69" s="10">
        <f t="shared" si="42"/>
        <v>222</v>
      </c>
      <c r="N69" s="9">
        <f t="shared" si="42"/>
        <v>0</v>
      </c>
      <c r="O69" s="6">
        <f t="shared" si="42"/>
        <v>0</v>
      </c>
      <c r="P69" s="9">
        <f t="shared" si="42"/>
        <v>0</v>
      </c>
      <c r="Q69" s="11">
        <f t="shared" si="42"/>
        <v>6</v>
      </c>
      <c r="R69" s="12">
        <f t="shared" si="42"/>
        <v>0</v>
      </c>
      <c r="S69" s="6">
        <f t="shared" si="42"/>
        <v>6</v>
      </c>
      <c r="T69" s="9">
        <f t="shared" si="42"/>
        <v>0</v>
      </c>
      <c r="U69" s="11">
        <f t="shared" si="42"/>
        <v>6</v>
      </c>
    </row>
    <row r="70" spans="1:21" ht="15" customHeight="1" thickBot="1" x14ac:dyDescent="0.35">
      <c r="A70" s="751" t="s">
        <v>147</v>
      </c>
      <c r="B70" s="752"/>
      <c r="C70" s="752"/>
      <c r="D70" s="752"/>
      <c r="E70" s="752"/>
      <c r="F70" s="752"/>
      <c r="G70" s="752"/>
      <c r="H70" s="753"/>
      <c r="I70" s="753"/>
      <c r="J70" s="753"/>
      <c r="K70" s="753"/>
      <c r="L70" s="753"/>
      <c r="M70" s="753"/>
      <c r="N70" s="753"/>
      <c r="O70" s="753"/>
      <c r="P70" s="753"/>
      <c r="Q70" s="753"/>
      <c r="R70" s="753"/>
      <c r="S70" s="753"/>
      <c r="T70" s="753"/>
      <c r="U70" s="754"/>
    </row>
    <row r="71" spans="1:21" ht="15" customHeight="1" thickBot="1" x14ac:dyDescent="0.35">
      <c r="A71" s="298" t="s">
        <v>65</v>
      </c>
      <c r="B71" s="515" t="s">
        <v>148</v>
      </c>
      <c r="C71" s="516">
        <v>8</v>
      </c>
      <c r="D71" s="517"/>
      <c r="E71" s="517"/>
      <c r="F71" s="518"/>
      <c r="G71" s="5">
        <v>3</v>
      </c>
      <c r="H71" s="213">
        <f>G71*30</f>
        <v>90</v>
      </c>
      <c r="I71" s="214">
        <f>SUM(J71+K71+L71)</f>
        <v>0</v>
      </c>
      <c r="J71" s="264"/>
      <c r="K71" s="265"/>
      <c r="L71" s="265"/>
      <c r="M71" s="216">
        <f>H71-I71</f>
        <v>90</v>
      </c>
      <c r="N71" s="219"/>
      <c r="O71" s="379"/>
      <c r="P71" s="219"/>
      <c r="Q71" s="220"/>
      <c r="R71" s="217"/>
      <c r="S71" s="218"/>
      <c r="T71" s="219"/>
      <c r="U71" s="220"/>
    </row>
    <row r="72" spans="1:21" s="53" customFormat="1" ht="15" customHeight="1" thickBot="1" x14ac:dyDescent="0.35">
      <c r="A72" s="716" t="s">
        <v>66</v>
      </c>
      <c r="B72" s="717"/>
      <c r="C72" s="717"/>
      <c r="D72" s="717"/>
      <c r="E72" s="717"/>
      <c r="F72" s="717"/>
      <c r="G72" s="8">
        <f t="shared" ref="G72:U72" si="43">SUM(G71:G71)</f>
        <v>3</v>
      </c>
      <c r="H72" s="16">
        <f t="shared" si="43"/>
        <v>90</v>
      </c>
      <c r="I72" s="17">
        <f t="shared" si="43"/>
        <v>0</v>
      </c>
      <c r="J72" s="17">
        <f t="shared" si="43"/>
        <v>0</v>
      </c>
      <c r="K72" s="17">
        <f t="shared" si="43"/>
        <v>0</v>
      </c>
      <c r="L72" s="17">
        <f t="shared" si="43"/>
        <v>0</v>
      </c>
      <c r="M72" s="18">
        <f t="shared" si="43"/>
        <v>90</v>
      </c>
      <c r="N72" s="16">
        <f t="shared" si="43"/>
        <v>0</v>
      </c>
      <c r="O72" s="21">
        <f t="shared" si="43"/>
        <v>0</v>
      </c>
      <c r="P72" s="16">
        <f t="shared" si="43"/>
        <v>0</v>
      </c>
      <c r="Q72" s="20">
        <f t="shared" si="43"/>
        <v>0</v>
      </c>
      <c r="R72" s="19">
        <f t="shared" si="43"/>
        <v>0</v>
      </c>
      <c r="S72" s="19">
        <f t="shared" si="43"/>
        <v>0</v>
      </c>
      <c r="T72" s="16">
        <f t="shared" si="43"/>
        <v>0</v>
      </c>
      <c r="U72" s="20">
        <f t="shared" si="43"/>
        <v>0</v>
      </c>
    </row>
    <row r="73" spans="1:21" s="53" customFormat="1" ht="15" customHeight="1" thickBot="1" x14ac:dyDescent="0.35">
      <c r="A73" s="755" t="s">
        <v>67</v>
      </c>
      <c r="B73" s="756"/>
      <c r="C73" s="756"/>
      <c r="D73" s="756"/>
      <c r="E73" s="756"/>
      <c r="F73" s="756"/>
      <c r="G73" s="22">
        <f t="shared" ref="G73:U73" si="44">SUM(G22,G64,G69,G72)</f>
        <v>180</v>
      </c>
      <c r="H73" s="23">
        <f t="shared" si="44"/>
        <v>5400</v>
      </c>
      <c r="I73" s="24">
        <f t="shared" si="44"/>
        <v>2483</v>
      </c>
      <c r="J73" s="24">
        <f t="shared" si="44"/>
        <v>893</v>
      </c>
      <c r="K73" s="24">
        <f t="shared" si="44"/>
        <v>39</v>
      </c>
      <c r="L73" s="24">
        <f t="shared" si="44"/>
        <v>1551</v>
      </c>
      <c r="M73" s="25">
        <f t="shared" si="44"/>
        <v>2917</v>
      </c>
      <c r="N73" s="23">
        <f t="shared" si="44"/>
        <v>25</v>
      </c>
      <c r="O73" s="25">
        <f t="shared" si="44"/>
        <v>23</v>
      </c>
      <c r="P73" s="23">
        <f t="shared" si="44"/>
        <v>14</v>
      </c>
      <c r="Q73" s="26">
        <f t="shared" si="44"/>
        <v>24</v>
      </c>
      <c r="R73" s="27">
        <f t="shared" si="44"/>
        <v>16</v>
      </c>
      <c r="S73" s="24">
        <f t="shared" si="44"/>
        <v>20</v>
      </c>
      <c r="T73" s="23">
        <f t="shared" si="44"/>
        <v>10</v>
      </c>
      <c r="U73" s="26">
        <f t="shared" si="44"/>
        <v>18</v>
      </c>
    </row>
    <row r="74" spans="1:21" s="53" customFormat="1" ht="15" customHeight="1" thickBot="1" x14ac:dyDescent="0.35">
      <c r="A74" s="757" t="s">
        <v>68</v>
      </c>
      <c r="B74" s="758"/>
      <c r="C74" s="758"/>
      <c r="D74" s="758"/>
      <c r="E74" s="758"/>
      <c r="F74" s="758"/>
      <c r="G74" s="758"/>
      <c r="H74" s="758"/>
      <c r="I74" s="758"/>
      <c r="J74" s="758"/>
      <c r="K74" s="758"/>
      <c r="L74" s="758"/>
      <c r="M74" s="758"/>
      <c r="N74" s="759"/>
      <c r="O74" s="759"/>
      <c r="P74" s="759"/>
      <c r="Q74" s="759"/>
      <c r="R74" s="759"/>
      <c r="S74" s="759"/>
      <c r="T74" s="759"/>
      <c r="U74" s="760"/>
    </row>
    <row r="75" spans="1:21" s="53" customFormat="1" ht="15" customHeight="1" thickBot="1" x14ac:dyDescent="0.35">
      <c r="A75" s="746" t="s">
        <v>69</v>
      </c>
      <c r="B75" s="761"/>
      <c r="C75" s="747"/>
      <c r="D75" s="747"/>
      <c r="E75" s="747"/>
      <c r="F75" s="747"/>
      <c r="G75" s="761"/>
      <c r="H75" s="747"/>
      <c r="I75" s="747"/>
      <c r="J75" s="747"/>
      <c r="K75" s="747"/>
      <c r="L75" s="747"/>
      <c r="M75" s="747"/>
      <c r="N75" s="747"/>
      <c r="O75" s="747"/>
      <c r="P75" s="747"/>
      <c r="Q75" s="747"/>
      <c r="R75" s="747"/>
      <c r="S75" s="747"/>
      <c r="T75" s="747"/>
      <c r="U75" s="762"/>
    </row>
    <row r="76" spans="1:21" s="53" customFormat="1" ht="15" customHeight="1" thickBot="1" x14ac:dyDescent="0.35">
      <c r="A76" s="430" t="s">
        <v>70</v>
      </c>
      <c r="B76" s="409" t="s">
        <v>322</v>
      </c>
      <c r="C76" s="348"/>
      <c r="D76" s="349">
        <v>3</v>
      </c>
      <c r="E76" s="349"/>
      <c r="F76" s="431"/>
      <c r="G76" s="432">
        <v>4</v>
      </c>
      <c r="H76" s="433">
        <f>G76*30</f>
        <v>120</v>
      </c>
      <c r="I76" s="236">
        <f t="shared" ref="I76:I78" si="45">SUM(J76+K76+L76)</f>
        <v>45</v>
      </c>
      <c r="J76" s="434">
        <v>30</v>
      </c>
      <c r="K76" s="434"/>
      <c r="L76" s="434">
        <v>15</v>
      </c>
      <c r="M76" s="435">
        <f t="shared" ref="M76:M78" si="46">H76-I76</f>
        <v>75</v>
      </c>
      <c r="N76" s="436"/>
      <c r="O76" s="437"/>
      <c r="P76" s="357">
        <v>3</v>
      </c>
      <c r="Q76" s="356"/>
      <c r="R76" s="436"/>
      <c r="S76" s="437"/>
      <c r="T76" s="357"/>
      <c r="U76" s="438"/>
    </row>
    <row r="77" spans="1:21" s="53" customFormat="1" ht="15" customHeight="1" thickBot="1" x14ac:dyDescent="0.35">
      <c r="A77" s="430" t="s">
        <v>73</v>
      </c>
      <c r="B77" s="409" t="s">
        <v>323</v>
      </c>
      <c r="C77" s="348"/>
      <c r="D77" s="349">
        <v>4</v>
      </c>
      <c r="E77" s="349"/>
      <c r="F77" s="431"/>
      <c r="G77" s="432">
        <v>4</v>
      </c>
      <c r="H77" s="433">
        <f>G77*30</f>
        <v>120</v>
      </c>
      <c r="I77" s="236">
        <f t="shared" si="45"/>
        <v>54</v>
      </c>
      <c r="J77" s="434">
        <v>36</v>
      </c>
      <c r="K77" s="434"/>
      <c r="L77" s="434">
        <v>18</v>
      </c>
      <c r="M77" s="435">
        <f t="shared" si="46"/>
        <v>66</v>
      </c>
      <c r="N77" s="436"/>
      <c r="O77" s="437"/>
      <c r="P77" s="357"/>
      <c r="Q77" s="356">
        <v>3</v>
      </c>
      <c r="R77" s="436"/>
      <c r="S77" s="437"/>
      <c r="T77" s="357"/>
      <c r="U77" s="438"/>
    </row>
    <row r="78" spans="1:21" s="53" customFormat="1" ht="15" customHeight="1" thickBot="1" x14ac:dyDescent="0.35">
      <c r="A78" s="440" t="s">
        <v>76</v>
      </c>
      <c r="B78" s="409" t="s">
        <v>324</v>
      </c>
      <c r="C78" s="441"/>
      <c r="D78" s="442">
        <v>5</v>
      </c>
      <c r="E78" s="442"/>
      <c r="F78" s="443"/>
      <c r="G78" s="444">
        <v>4</v>
      </c>
      <c r="H78" s="445">
        <f>G78*30</f>
        <v>120</v>
      </c>
      <c r="I78" s="214">
        <f t="shared" si="45"/>
        <v>45</v>
      </c>
      <c r="J78" s="446">
        <v>30</v>
      </c>
      <c r="K78" s="446"/>
      <c r="L78" s="446">
        <v>15</v>
      </c>
      <c r="M78" s="447">
        <f t="shared" si="46"/>
        <v>75</v>
      </c>
      <c r="N78" s="448"/>
      <c r="O78" s="449"/>
      <c r="P78" s="448"/>
      <c r="Q78" s="449"/>
      <c r="R78" s="448">
        <v>3</v>
      </c>
      <c r="S78" s="449"/>
      <c r="T78" s="448"/>
      <c r="U78" s="449"/>
    </row>
    <row r="79" spans="1:21" s="53" customFormat="1" ht="15" customHeight="1" thickBot="1" x14ac:dyDescent="0.35">
      <c r="A79" s="741" t="s">
        <v>79</v>
      </c>
      <c r="B79" s="742"/>
      <c r="C79" s="742"/>
      <c r="D79" s="742"/>
      <c r="E79" s="742"/>
      <c r="F79" s="750"/>
      <c r="G79" s="5">
        <f>SUM(G76:G78)</f>
        <v>12</v>
      </c>
      <c r="H79" s="9">
        <f t="shared" ref="H79:U79" si="47">SUM(H76:H78)</f>
        <v>360</v>
      </c>
      <c r="I79" s="6">
        <f t="shared" si="47"/>
        <v>144</v>
      </c>
      <c r="J79" s="6">
        <f t="shared" si="47"/>
        <v>96</v>
      </c>
      <c r="K79" s="6">
        <f t="shared" si="47"/>
        <v>0</v>
      </c>
      <c r="L79" s="6">
        <f t="shared" si="47"/>
        <v>48</v>
      </c>
      <c r="M79" s="11">
        <f t="shared" si="47"/>
        <v>216</v>
      </c>
      <c r="N79" s="12">
        <f t="shared" si="47"/>
        <v>0</v>
      </c>
      <c r="O79" s="10">
        <f t="shared" si="47"/>
        <v>0</v>
      </c>
      <c r="P79" s="9">
        <f t="shared" si="47"/>
        <v>3</v>
      </c>
      <c r="Q79" s="11">
        <f t="shared" si="47"/>
        <v>3</v>
      </c>
      <c r="R79" s="12">
        <f t="shared" si="47"/>
        <v>3</v>
      </c>
      <c r="S79" s="10">
        <f t="shared" si="47"/>
        <v>0</v>
      </c>
      <c r="T79" s="9">
        <f t="shared" si="47"/>
        <v>0</v>
      </c>
      <c r="U79" s="11">
        <f t="shared" si="47"/>
        <v>0</v>
      </c>
    </row>
    <row r="80" spans="1:21" s="53" customFormat="1" ht="15" customHeight="1" thickBot="1" x14ac:dyDescent="0.35">
      <c r="A80" s="746" t="s">
        <v>80</v>
      </c>
      <c r="B80" s="747"/>
      <c r="C80" s="747"/>
      <c r="D80" s="747"/>
      <c r="E80" s="747"/>
      <c r="F80" s="747"/>
      <c r="G80" s="747"/>
      <c r="H80" s="748"/>
      <c r="I80" s="748"/>
      <c r="J80" s="748"/>
      <c r="K80" s="748"/>
      <c r="L80" s="748"/>
      <c r="M80" s="748"/>
      <c r="N80" s="748"/>
      <c r="O80" s="748"/>
      <c r="P80" s="748"/>
      <c r="Q80" s="748"/>
      <c r="R80" s="748"/>
      <c r="S80" s="748"/>
      <c r="T80" s="748"/>
      <c r="U80" s="749"/>
    </row>
    <row r="81" spans="1:21" s="53" customFormat="1" ht="15" customHeight="1" thickBot="1" x14ac:dyDescent="0.35">
      <c r="A81" s="450" t="s">
        <v>243</v>
      </c>
      <c r="B81" s="409" t="s">
        <v>325</v>
      </c>
      <c r="C81" s="451"/>
      <c r="D81" s="452">
        <v>3</v>
      </c>
      <c r="E81" s="452"/>
      <c r="F81" s="453"/>
      <c r="G81" s="454">
        <v>4</v>
      </c>
      <c r="H81" s="455">
        <f t="shared" ref="H81:H83" si="48">G81*30</f>
        <v>120</v>
      </c>
      <c r="I81" s="456">
        <f>SUM(J81+K81+L81)</f>
        <v>46</v>
      </c>
      <c r="J81" s="457"/>
      <c r="K81" s="458"/>
      <c r="L81" s="458">
        <v>46</v>
      </c>
      <c r="M81" s="459">
        <f t="shared" ref="M81:M92" si="49">H81-I81</f>
        <v>74</v>
      </c>
      <c r="N81" s="460"/>
      <c r="O81" s="461"/>
      <c r="P81" s="460">
        <v>3</v>
      </c>
      <c r="Q81" s="462"/>
      <c r="R81" s="463"/>
      <c r="S81" s="461"/>
      <c r="T81" s="460"/>
      <c r="U81" s="464"/>
    </row>
    <row r="82" spans="1:21" s="53" customFormat="1" ht="15" customHeight="1" thickBot="1" x14ac:dyDescent="0.35">
      <c r="A82" s="450" t="s">
        <v>81</v>
      </c>
      <c r="B82" s="409" t="s">
        <v>326</v>
      </c>
      <c r="C82" s="465"/>
      <c r="D82" s="466">
        <v>3</v>
      </c>
      <c r="E82" s="466"/>
      <c r="F82" s="467"/>
      <c r="G82" s="454">
        <v>4</v>
      </c>
      <c r="H82" s="455">
        <f t="shared" si="48"/>
        <v>120</v>
      </c>
      <c r="I82" s="456">
        <f t="shared" ref="I82:I92" si="50">SUM(J82+K82+L82)</f>
        <v>60</v>
      </c>
      <c r="J82" s="457">
        <v>18</v>
      </c>
      <c r="K82" s="458"/>
      <c r="L82" s="458">
        <v>42</v>
      </c>
      <c r="M82" s="459">
        <f t="shared" si="49"/>
        <v>60</v>
      </c>
      <c r="N82" s="468"/>
      <c r="O82" s="469"/>
      <c r="P82" s="468">
        <v>4</v>
      </c>
      <c r="Q82" s="464"/>
      <c r="R82" s="470"/>
      <c r="S82" s="469"/>
      <c r="T82" s="468"/>
      <c r="U82" s="464"/>
    </row>
    <row r="83" spans="1:21" s="53" customFormat="1" ht="15" customHeight="1" thickBot="1" x14ac:dyDescent="0.35">
      <c r="A83" s="519" t="s">
        <v>82</v>
      </c>
      <c r="B83" s="409" t="s">
        <v>328</v>
      </c>
      <c r="C83" s="520"/>
      <c r="D83" s="521">
        <v>5</v>
      </c>
      <c r="E83" s="521"/>
      <c r="F83" s="522"/>
      <c r="G83" s="444">
        <v>4</v>
      </c>
      <c r="H83" s="523">
        <f t="shared" si="48"/>
        <v>120</v>
      </c>
      <c r="I83" s="524">
        <f t="shared" si="50"/>
        <v>46</v>
      </c>
      <c r="J83" s="525"/>
      <c r="K83" s="526"/>
      <c r="L83" s="526">
        <v>46</v>
      </c>
      <c r="M83" s="447">
        <f t="shared" si="49"/>
        <v>74</v>
      </c>
      <c r="N83" s="527"/>
      <c r="O83" s="528"/>
      <c r="P83" s="527"/>
      <c r="Q83" s="529"/>
      <c r="R83" s="530">
        <v>3</v>
      </c>
      <c r="S83" s="528"/>
      <c r="T83" s="527"/>
      <c r="U83" s="529"/>
    </row>
    <row r="84" spans="1:21" s="53" customFormat="1" ht="15" customHeight="1" thickBot="1" x14ac:dyDescent="0.35">
      <c r="A84" s="519" t="s">
        <v>83</v>
      </c>
      <c r="B84" s="409" t="s">
        <v>329</v>
      </c>
      <c r="C84" s="520"/>
      <c r="D84" s="521">
        <v>5</v>
      </c>
      <c r="E84" s="521"/>
      <c r="F84" s="522"/>
      <c r="G84" s="444">
        <v>4</v>
      </c>
      <c r="H84" s="523">
        <f>G84*30</f>
        <v>120</v>
      </c>
      <c r="I84" s="524">
        <f t="shared" si="50"/>
        <v>46</v>
      </c>
      <c r="J84" s="525"/>
      <c r="K84" s="526"/>
      <c r="L84" s="526">
        <v>46</v>
      </c>
      <c r="M84" s="447">
        <f t="shared" si="49"/>
        <v>74</v>
      </c>
      <c r="N84" s="527"/>
      <c r="O84" s="528"/>
      <c r="P84" s="527"/>
      <c r="Q84" s="529"/>
      <c r="R84" s="530">
        <v>3</v>
      </c>
      <c r="S84" s="528"/>
      <c r="T84" s="527"/>
      <c r="U84" s="529"/>
    </row>
    <row r="85" spans="1:21" s="53" customFormat="1" ht="15" customHeight="1" thickBot="1" x14ac:dyDescent="0.35">
      <c r="A85" s="519" t="s">
        <v>84</v>
      </c>
      <c r="B85" s="409" t="s">
        <v>330</v>
      </c>
      <c r="C85" s="520"/>
      <c r="D85" s="521">
        <v>6</v>
      </c>
      <c r="E85" s="521"/>
      <c r="F85" s="522"/>
      <c r="G85" s="444">
        <v>4</v>
      </c>
      <c r="H85" s="523">
        <f t="shared" ref="H85:H92" si="51">G85*30</f>
        <v>120</v>
      </c>
      <c r="I85" s="524">
        <f t="shared" si="50"/>
        <v>54</v>
      </c>
      <c r="J85" s="525">
        <v>12</v>
      </c>
      <c r="K85" s="526"/>
      <c r="L85" s="526">
        <v>42</v>
      </c>
      <c r="M85" s="447">
        <f t="shared" si="49"/>
        <v>66</v>
      </c>
      <c r="N85" s="527"/>
      <c r="O85" s="528"/>
      <c r="P85" s="527"/>
      <c r="Q85" s="529"/>
      <c r="R85" s="530"/>
      <c r="S85" s="528">
        <v>3</v>
      </c>
      <c r="T85" s="527"/>
      <c r="U85" s="529"/>
    </row>
    <row r="86" spans="1:21" s="53" customFormat="1" ht="15" customHeight="1" thickBot="1" x14ac:dyDescent="0.35">
      <c r="A86" s="519" t="s">
        <v>85</v>
      </c>
      <c r="B86" s="409" t="s">
        <v>331</v>
      </c>
      <c r="C86" s="520">
        <v>6</v>
      </c>
      <c r="D86" s="521"/>
      <c r="E86" s="521"/>
      <c r="F86" s="522"/>
      <c r="G86" s="444">
        <v>4</v>
      </c>
      <c r="H86" s="523">
        <f t="shared" si="51"/>
        <v>120</v>
      </c>
      <c r="I86" s="524">
        <f t="shared" si="50"/>
        <v>54</v>
      </c>
      <c r="J86" s="525">
        <v>28</v>
      </c>
      <c r="K86" s="526"/>
      <c r="L86" s="526">
        <v>26</v>
      </c>
      <c r="M86" s="447">
        <f t="shared" si="49"/>
        <v>66</v>
      </c>
      <c r="N86" s="527"/>
      <c r="O86" s="528"/>
      <c r="P86" s="527"/>
      <c r="Q86" s="529"/>
      <c r="R86" s="530"/>
      <c r="S86" s="528">
        <v>3</v>
      </c>
      <c r="T86" s="527"/>
      <c r="U86" s="529"/>
    </row>
    <row r="87" spans="1:21" s="53" customFormat="1" ht="15" customHeight="1" thickBot="1" x14ac:dyDescent="0.35">
      <c r="A87" s="519" t="s">
        <v>86</v>
      </c>
      <c r="B87" s="409" t="s">
        <v>333</v>
      </c>
      <c r="C87" s="520"/>
      <c r="D87" s="521">
        <v>7</v>
      </c>
      <c r="E87" s="521"/>
      <c r="F87" s="522"/>
      <c r="G87" s="444">
        <v>4</v>
      </c>
      <c r="H87" s="523">
        <f t="shared" si="51"/>
        <v>120</v>
      </c>
      <c r="I87" s="524">
        <f t="shared" si="50"/>
        <v>46</v>
      </c>
      <c r="J87" s="525"/>
      <c r="K87" s="526"/>
      <c r="L87" s="526">
        <v>46</v>
      </c>
      <c r="M87" s="447">
        <f t="shared" si="49"/>
        <v>74</v>
      </c>
      <c r="N87" s="527"/>
      <c r="O87" s="528"/>
      <c r="P87" s="527"/>
      <c r="Q87" s="529"/>
      <c r="R87" s="530"/>
      <c r="S87" s="528"/>
      <c r="T87" s="527">
        <v>3</v>
      </c>
      <c r="U87" s="529"/>
    </row>
    <row r="88" spans="1:21" s="53" customFormat="1" ht="15" customHeight="1" thickBot="1" x14ac:dyDescent="0.35">
      <c r="A88" s="519" t="s">
        <v>88</v>
      </c>
      <c r="B88" s="409" t="s">
        <v>334</v>
      </c>
      <c r="C88" s="520"/>
      <c r="D88" s="521">
        <v>7</v>
      </c>
      <c r="E88" s="521"/>
      <c r="F88" s="522"/>
      <c r="G88" s="444">
        <v>4</v>
      </c>
      <c r="H88" s="523">
        <f t="shared" si="51"/>
        <v>120</v>
      </c>
      <c r="I88" s="524">
        <f t="shared" si="50"/>
        <v>60</v>
      </c>
      <c r="J88" s="525">
        <v>30</v>
      </c>
      <c r="K88" s="526"/>
      <c r="L88" s="526">
        <v>30</v>
      </c>
      <c r="M88" s="447">
        <f t="shared" si="49"/>
        <v>60</v>
      </c>
      <c r="N88" s="527"/>
      <c r="O88" s="528"/>
      <c r="P88" s="527"/>
      <c r="Q88" s="529"/>
      <c r="R88" s="530"/>
      <c r="S88" s="528"/>
      <c r="T88" s="527">
        <v>4</v>
      </c>
      <c r="U88" s="529"/>
    </row>
    <row r="89" spans="1:21" s="53" customFormat="1" ht="15" customHeight="1" thickBot="1" x14ac:dyDescent="0.35">
      <c r="A89" s="519" t="s">
        <v>162</v>
      </c>
      <c r="B89" s="409" t="s">
        <v>335</v>
      </c>
      <c r="C89" s="520">
        <v>7</v>
      </c>
      <c r="D89" s="521"/>
      <c r="E89" s="521"/>
      <c r="F89" s="522"/>
      <c r="G89" s="444">
        <v>4</v>
      </c>
      <c r="H89" s="523">
        <f t="shared" si="51"/>
        <v>120</v>
      </c>
      <c r="I89" s="524">
        <f t="shared" si="50"/>
        <v>60</v>
      </c>
      <c r="J89" s="525">
        <v>30</v>
      </c>
      <c r="K89" s="526"/>
      <c r="L89" s="526">
        <v>30</v>
      </c>
      <c r="M89" s="447">
        <f t="shared" si="49"/>
        <v>60</v>
      </c>
      <c r="N89" s="527"/>
      <c r="O89" s="528"/>
      <c r="P89" s="527"/>
      <c r="Q89" s="529"/>
      <c r="R89" s="530"/>
      <c r="S89" s="528"/>
      <c r="T89" s="527">
        <v>4</v>
      </c>
      <c r="U89" s="529"/>
    </row>
    <row r="90" spans="1:21" s="53" customFormat="1" ht="15" customHeight="1" thickBot="1" x14ac:dyDescent="0.35">
      <c r="A90" s="519" t="s">
        <v>163</v>
      </c>
      <c r="B90" s="409" t="s">
        <v>336</v>
      </c>
      <c r="C90" s="520"/>
      <c r="D90" s="521">
        <v>7</v>
      </c>
      <c r="E90" s="521"/>
      <c r="F90" s="522"/>
      <c r="G90" s="444">
        <v>4</v>
      </c>
      <c r="H90" s="523">
        <f t="shared" si="51"/>
        <v>120</v>
      </c>
      <c r="I90" s="524">
        <f t="shared" si="50"/>
        <v>60</v>
      </c>
      <c r="J90" s="525">
        <v>30</v>
      </c>
      <c r="K90" s="526"/>
      <c r="L90" s="526">
        <v>30</v>
      </c>
      <c r="M90" s="447">
        <f t="shared" si="49"/>
        <v>60</v>
      </c>
      <c r="N90" s="527"/>
      <c r="O90" s="528"/>
      <c r="P90" s="527"/>
      <c r="Q90" s="529"/>
      <c r="R90" s="530"/>
      <c r="S90" s="528"/>
      <c r="T90" s="527">
        <v>4</v>
      </c>
      <c r="U90" s="529"/>
    </row>
    <row r="91" spans="1:21" s="53" customFormat="1" ht="15" customHeight="1" thickBot="1" x14ac:dyDescent="0.35">
      <c r="A91" s="519" t="s">
        <v>277</v>
      </c>
      <c r="B91" s="409" t="s">
        <v>338</v>
      </c>
      <c r="C91" s="520"/>
      <c r="D91" s="521">
        <v>8</v>
      </c>
      <c r="E91" s="521"/>
      <c r="F91" s="522"/>
      <c r="G91" s="444">
        <v>4</v>
      </c>
      <c r="H91" s="523">
        <f t="shared" si="51"/>
        <v>120</v>
      </c>
      <c r="I91" s="524">
        <f t="shared" si="50"/>
        <v>52</v>
      </c>
      <c r="J91" s="525">
        <v>12</v>
      </c>
      <c r="K91" s="526"/>
      <c r="L91" s="526">
        <v>40</v>
      </c>
      <c r="M91" s="447">
        <f t="shared" si="49"/>
        <v>68</v>
      </c>
      <c r="N91" s="527"/>
      <c r="O91" s="528"/>
      <c r="P91" s="527"/>
      <c r="Q91" s="529"/>
      <c r="R91" s="530"/>
      <c r="S91" s="528"/>
      <c r="T91" s="527"/>
      <c r="U91" s="529">
        <v>3</v>
      </c>
    </row>
    <row r="92" spans="1:21" ht="15" customHeight="1" thickBot="1" x14ac:dyDescent="0.35">
      <c r="A92" s="519" t="s">
        <v>278</v>
      </c>
      <c r="B92" s="409" t="s">
        <v>339</v>
      </c>
      <c r="C92" s="520"/>
      <c r="D92" s="521">
        <v>8</v>
      </c>
      <c r="E92" s="521"/>
      <c r="F92" s="522"/>
      <c r="G92" s="444">
        <v>4</v>
      </c>
      <c r="H92" s="523">
        <f t="shared" si="51"/>
        <v>120</v>
      </c>
      <c r="I92" s="524">
        <f t="shared" si="50"/>
        <v>52</v>
      </c>
      <c r="J92" s="525">
        <v>26</v>
      </c>
      <c r="K92" s="526"/>
      <c r="L92" s="526">
        <v>26</v>
      </c>
      <c r="M92" s="447">
        <f t="shared" si="49"/>
        <v>68</v>
      </c>
      <c r="N92" s="527"/>
      <c r="O92" s="528"/>
      <c r="P92" s="527"/>
      <c r="Q92" s="529"/>
      <c r="R92" s="530"/>
      <c r="S92" s="528"/>
      <c r="T92" s="527"/>
      <c r="U92" s="529">
        <v>3</v>
      </c>
    </row>
    <row r="93" spans="1:21" ht="15" customHeight="1" thickBot="1" x14ac:dyDescent="0.35">
      <c r="A93" s="741" t="s">
        <v>89</v>
      </c>
      <c r="B93" s="742"/>
      <c r="C93" s="742"/>
      <c r="D93" s="742"/>
      <c r="E93" s="742"/>
      <c r="F93" s="750"/>
      <c r="G93" s="5">
        <f t="shared" ref="G93:U93" si="52">SUM(G81:G92)</f>
        <v>48</v>
      </c>
      <c r="H93" s="9">
        <f t="shared" si="52"/>
        <v>1440</v>
      </c>
      <c r="I93" s="9">
        <f t="shared" si="52"/>
        <v>636</v>
      </c>
      <c r="J93" s="9">
        <f t="shared" si="52"/>
        <v>186</v>
      </c>
      <c r="K93" s="9">
        <f t="shared" si="52"/>
        <v>0</v>
      </c>
      <c r="L93" s="9">
        <f t="shared" si="52"/>
        <v>450</v>
      </c>
      <c r="M93" s="175">
        <f t="shared" si="52"/>
        <v>804</v>
      </c>
      <c r="N93" s="29">
        <f t="shared" si="52"/>
        <v>0</v>
      </c>
      <c r="O93" s="30">
        <f t="shared" si="52"/>
        <v>0</v>
      </c>
      <c r="P93" s="31">
        <f t="shared" si="52"/>
        <v>7</v>
      </c>
      <c r="Q93" s="32">
        <f t="shared" si="52"/>
        <v>0</v>
      </c>
      <c r="R93" s="29">
        <f t="shared" si="52"/>
        <v>6</v>
      </c>
      <c r="S93" s="30">
        <f t="shared" si="52"/>
        <v>6</v>
      </c>
      <c r="T93" s="31">
        <f t="shared" si="52"/>
        <v>15</v>
      </c>
      <c r="U93" s="32">
        <f t="shared" si="52"/>
        <v>6</v>
      </c>
    </row>
    <row r="94" spans="1:21" ht="15" customHeight="1" thickBot="1" x14ac:dyDescent="0.35">
      <c r="A94" s="776" t="s">
        <v>90</v>
      </c>
      <c r="B94" s="777"/>
      <c r="C94" s="777"/>
      <c r="D94" s="777"/>
      <c r="E94" s="777"/>
      <c r="F94" s="778"/>
      <c r="G94" s="33">
        <f t="shared" ref="G94:U94" si="53">SUM(G79,G93)</f>
        <v>60</v>
      </c>
      <c r="H94" s="34">
        <f t="shared" si="53"/>
        <v>1800</v>
      </c>
      <c r="I94" s="35">
        <f t="shared" si="53"/>
        <v>780</v>
      </c>
      <c r="J94" s="35">
        <f t="shared" si="53"/>
        <v>282</v>
      </c>
      <c r="K94" s="35">
        <f t="shared" si="53"/>
        <v>0</v>
      </c>
      <c r="L94" s="35">
        <f t="shared" si="53"/>
        <v>498</v>
      </c>
      <c r="M94" s="36">
        <f t="shared" si="53"/>
        <v>1020</v>
      </c>
      <c r="N94" s="37">
        <f t="shared" si="53"/>
        <v>0</v>
      </c>
      <c r="O94" s="38">
        <f t="shared" si="53"/>
        <v>0</v>
      </c>
      <c r="P94" s="37">
        <f t="shared" si="53"/>
        <v>10</v>
      </c>
      <c r="Q94" s="39">
        <f t="shared" si="53"/>
        <v>3</v>
      </c>
      <c r="R94" s="40">
        <f t="shared" si="53"/>
        <v>9</v>
      </c>
      <c r="S94" s="38">
        <f t="shared" si="53"/>
        <v>6</v>
      </c>
      <c r="T94" s="37">
        <f t="shared" si="53"/>
        <v>15</v>
      </c>
      <c r="U94" s="39">
        <f t="shared" si="53"/>
        <v>6</v>
      </c>
    </row>
    <row r="95" spans="1:21" ht="15" customHeight="1" thickBot="1" x14ac:dyDescent="0.35">
      <c r="A95" s="779" t="s">
        <v>91</v>
      </c>
      <c r="B95" s="779"/>
      <c r="C95" s="779"/>
      <c r="D95" s="779"/>
      <c r="E95" s="779"/>
      <c r="F95" s="779"/>
      <c r="G95" s="33">
        <f t="shared" ref="G95:U95" si="54">SUM(G73,G94)</f>
        <v>240</v>
      </c>
      <c r="H95" s="41">
        <f t="shared" si="54"/>
        <v>7200</v>
      </c>
      <c r="I95" s="42">
        <f t="shared" si="54"/>
        <v>3263</v>
      </c>
      <c r="J95" s="42">
        <f t="shared" si="54"/>
        <v>1175</v>
      </c>
      <c r="K95" s="42">
        <f t="shared" si="54"/>
        <v>39</v>
      </c>
      <c r="L95" s="42">
        <f t="shared" si="54"/>
        <v>2049</v>
      </c>
      <c r="M95" s="43">
        <f t="shared" si="54"/>
        <v>3937</v>
      </c>
      <c r="N95" s="41">
        <f t="shared" si="54"/>
        <v>25</v>
      </c>
      <c r="O95" s="42">
        <f t="shared" si="54"/>
        <v>23</v>
      </c>
      <c r="P95" s="41">
        <f t="shared" si="54"/>
        <v>24</v>
      </c>
      <c r="Q95" s="199">
        <f t="shared" si="54"/>
        <v>27</v>
      </c>
      <c r="R95" s="197">
        <f t="shared" si="54"/>
        <v>25</v>
      </c>
      <c r="S95" s="42">
        <f t="shared" si="54"/>
        <v>26</v>
      </c>
      <c r="T95" s="41">
        <f t="shared" si="54"/>
        <v>25</v>
      </c>
      <c r="U95" s="44">
        <f t="shared" si="54"/>
        <v>24</v>
      </c>
    </row>
    <row r="96" spans="1:21" ht="15" customHeight="1" thickBot="1" x14ac:dyDescent="0.35">
      <c r="A96" s="771" t="s">
        <v>92</v>
      </c>
      <c r="B96" s="771"/>
      <c r="C96" s="771"/>
      <c r="D96" s="771"/>
      <c r="E96" s="771"/>
      <c r="F96" s="771"/>
      <c r="G96" s="771"/>
      <c r="H96" s="771"/>
      <c r="I96" s="771"/>
      <c r="J96" s="771"/>
      <c r="K96" s="771"/>
      <c r="L96" s="771"/>
      <c r="M96" s="771"/>
      <c r="N96" s="179">
        <f>N95</f>
        <v>25</v>
      </c>
      <c r="O96" s="179">
        <f t="shared" ref="O96:U96" si="55">O95</f>
        <v>23</v>
      </c>
      <c r="P96" s="179">
        <f t="shared" si="55"/>
        <v>24</v>
      </c>
      <c r="Q96" s="179">
        <f t="shared" si="55"/>
        <v>27</v>
      </c>
      <c r="R96" s="540">
        <f t="shared" si="55"/>
        <v>25</v>
      </c>
      <c r="S96" s="179">
        <f t="shared" si="55"/>
        <v>26</v>
      </c>
      <c r="T96" s="179">
        <f t="shared" si="55"/>
        <v>25</v>
      </c>
      <c r="U96" s="179">
        <f t="shared" si="55"/>
        <v>24</v>
      </c>
    </row>
    <row r="97" spans="1:21" ht="15" customHeight="1" thickBot="1" x14ac:dyDescent="0.35">
      <c r="A97" s="772" t="s">
        <v>93</v>
      </c>
      <c r="B97" s="772"/>
      <c r="C97" s="772"/>
      <c r="D97" s="772"/>
      <c r="E97" s="772"/>
      <c r="F97" s="772"/>
      <c r="G97" s="772"/>
      <c r="H97" s="772"/>
      <c r="I97" s="772"/>
      <c r="J97" s="772"/>
      <c r="K97" s="772"/>
      <c r="L97" s="772"/>
      <c r="M97" s="772"/>
      <c r="N97" s="179">
        <v>3</v>
      </c>
      <c r="O97" s="181">
        <v>4</v>
      </c>
      <c r="P97" s="194">
        <v>2</v>
      </c>
      <c r="Q97" s="183">
        <v>4</v>
      </c>
      <c r="R97" s="183">
        <v>2</v>
      </c>
      <c r="S97" s="183">
        <v>3</v>
      </c>
      <c r="T97" s="194">
        <v>3</v>
      </c>
      <c r="U97" s="183">
        <v>2</v>
      </c>
    </row>
    <row r="98" spans="1:21" ht="15" customHeight="1" thickBot="1" x14ac:dyDescent="0.35">
      <c r="A98" s="772" t="s">
        <v>94</v>
      </c>
      <c r="B98" s="772"/>
      <c r="C98" s="772"/>
      <c r="D98" s="772"/>
      <c r="E98" s="772"/>
      <c r="F98" s="772"/>
      <c r="G98" s="772"/>
      <c r="H98" s="772"/>
      <c r="I98" s="772"/>
      <c r="J98" s="772"/>
      <c r="K98" s="772"/>
      <c r="L98" s="772"/>
      <c r="M98" s="772"/>
      <c r="N98" s="180">
        <v>4</v>
      </c>
      <c r="O98" s="182">
        <v>4</v>
      </c>
      <c r="P98" s="194">
        <v>5</v>
      </c>
      <c r="Q98" s="183">
        <v>3</v>
      </c>
      <c r="R98" s="198">
        <v>5</v>
      </c>
      <c r="S98" s="198">
        <v>4</v>
      </c>
      <c r="T98" s="194">
        <v>4</v>
      </c>
      <c r="U98" s="183">
        <v>6</v>
      </c>
    </row>
    <row r="99" spans="1:21" ht="15" customHeight="1" thickBot="1" x14ac:dyDescent="0.35">
      <c r="A99" s="772" t="s">
        <v>95</v>
      </c>
      <c r="B99" s="772"/>
      <c r="C99" s="772"/>
      <c r="D99" s="772"/>
      <c r="E99" s="772"/>
      <c r="F99" s="772"/>
      <c r="G99" s="772"/>
      <c r="H99" s="772"/>
      <c r="I99" s="772"/>
      <c r="J99" s="772"/>
      <c r="K99" s="772"/>
      <c r="L99" s="772"/>
      <c r="M99" s="772"/>
      <c r="N99" s="45"/>
      <c r="O99" s="46"/>
      <c r="P99" s="47"/>
      <c r="Q99" s="47"/>
      <c r="R99" s="47"/>
      <c r="S99" s="47"/>
      <c r="T99" s="47"/>
      <c r="U99" s="47"/>
    </row>
    <row r="100" spans="1:21" ht="15" customHeight="1" thickBot="1" x14ac:dyDescent="0.35">
      <c r="A100" s="765" t="s">
        <v>96</v>
      </c>
      <c r="B100" s="765"/>
      <c r="C100" s="765"/>
      <c r="D100" s="765"/>
      <c r="E100" s="765"/>
      <c r="F100" s="765"/>
      <c r="G100" s="765"/>
      <c r="H100" s="765"/>
      <c r="I100" s="765"/>
      <c r="J100" s="765"/>
      <c r="K100" s="765"/>
      <c r="L100" s="765"/>
      <c r="M100" s="765"/>
      <c r="N100" s="54"/>
      <c r="O100" s="55"/>
      <c r="P100" s="48"/>
      <c r="Q100" s="48">
        <v>1</v>
      </c>
      <c r="R100" s="48"/>
      <c r="S100" s="48">
        <v>1</v>
      </c>
      <c r="T100" s="48"/>
      <c r="U100" s="48"/>
    </row>
    <row r="101" spans="1:21" ht="15" customHeight="1" thickBot="1" x14ac:dyDescent="0.35">
      <c r="A101" s="766" t="s">
        <v>97</v>
      </c>
      <c r="B101" s="767"/>
      <c r="C101" s="767"/>
      <c r="D101" s="767"/>
      <c r="E101" s="767"/>
      <c r="F101" s="767"/>
      <c r="G101" s="767"/>
      <c r="H101" s="767"/>
      <c r="I101" s="767"/>
      <c r="J101" s="767"/>
      <c r="K101" s="767"/>
      <c r="L101" s="767"/>
      <c r="M101" s="768"/>
      <c r="N101" s="775" t="s">
        <v>98</v>
      </c>
      <c r="O101" s="773"/>
      <c r="P101" s="769">
        <f>G73/G95*100</f>
        <v>75</v>
      </c>
      <c r="Q101" s="770"/>
      <c r="R101" s="769" t="s">
        <v>99</v>
      </c>
      <c r="S101" s="770"/>
      <c r="T101" s="773">
        <f>G94/G95*100</f>
        <v>25</v>
      </c>
      <c r="U101" s="760"/>
    </row>
    <row r="102" spans="1:21" ht="15" customHeight="1" thickBot="1" x14ac:dyDescent="0.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774">
        <f>SUM(G11+G13+G14+G16+G17+G18+G25+G26+G27+G29+G33+G34+G35+G36+G37+G38)</f>
        <v>60</v>
      </c>
      <c r="O102" s="763"/>
      <c r="P102" s="774">
        <f>SUM(G19+G21+G30+G39+G41+G42+G44+G45+G46+G47+G48+G66+G76+G77+G81+G82)</f>
        <v>60</v>
      </c>
      <c r="Q102" s="763"/>
      <c r="R102" s="774">
        <f>SUM(G31+G49+G51+G52+G53+G54+G55+G56+G57+G67+G78+G83+G84+G85+G86)</f>
        <v>60</v>
      </c>
      <c r="S102" s="764"/>
      <c r="T102" s="763">
        <f>SUM(G15+G20+G58+G59+G60+G61+G62+G63+G68+G71+G87+G88+G89+G91+G92+G90)</f>
        <v>60</v>
      </c>
      <c r="U102" s="764"/>
    </row>
    <row r="103" spans="1:21" ht="15" customHeight="1" x14ac:dyDescent="0.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134"/>
      <c r="O103" s="134"/>
      <c r="P103" s="134"/>
      <c r="Q103" s="134"/>
      <c r="R103" s="134"/>
      <c r="S103" s="134"/>
      <c r="T103" s="134"/>
      <c r="U103" s="134"/>
    </row>
    <row r="104" spans="1:21" s="135" customFormat="1" ht="15" customHeight="1" x14ac:dyDescent="0.3">
      <c r="A104" s="133"/>
      <c r="B104" s="136"/>
      <c r="C104" s="137"/>
      <c r="D104" s="137"/>
      <c r="E104" s="138"/>
      <c r="F104" s="139"/>
      <c r="G104" s="140"/>
      <c r="H104" s="141"/>
      <c r="I104" s="142"/>
      <c r="J104" s="141"/>
      <c r="K104" s="143"/>
      <c r="L104" s="143"/>
      <c r="M104" s="142"/>
      <c r="N104" s="144"/>
      <c r="O104" s="144"/>
      <c r="P104" s="144"/>
      <c r="Q104" s="144"/>
      <c r="R104" s="144"/>
      <c r="S104" s="144"/>
      <c r="T104" s="144"/>
      <c r="U104" s="144"/>
    </row>
    <row r="105" spans="1:21" s="135" customFormat="1" ht="15" customHeight="1" x14ac:dyDescent="0.3">
      <c r="A105" s="50"/>
      <c r="B105" s="51" t="s">
        <v>341</v>
      </c>
      <c r="C105" s="51"/>
      <c r="D105" s="780"/>
      <c r="E105" s="780"/>
      <c r="F105" s="780"/>
      <c r="G105" s="780"/>
      <c r="H105" s="51"/>
      <c r="I105" s="781" t="s">
        <v>342</v>
      </c>
      <c r="J105" s="781"/>
      <c r="K105" s="781"/>
      <c r="L105" s="50"/>
      <c r="M105" s="50"/>
      <c r="N105" s="50"/>
      <c r="O105" s="50"/>
      <c r="P105" s="50"/>
      <c r="Q105" s="50"/>
      <c r="R105" s="50"/>
      <c r="S105" s="50"/>
      <c r="T105" s="50"/>
      <c r="U105" s="52"/>
    </row>
    <row r="106" spans="1:21" s="135" customFormat="1" ht="15" customHeight="1" x14ac:dyDescent="0.3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2"/>
    </row>
    <row r="107" spans="1:21" s="135" customFormat="1" ht="15" customHeight="1" x14ac:dyDescent="0.3">
      <c r="A107" s="50"/>
      <c r="B107" s="51" t="s">
        <v>100</v>
      </c>
      <c r="C107" s="51"/>
      <c r="D107" s="780"/>
      <c r="E107" s="780"/>
      <c r="F107" s="780"/>
      <c r="G107" s="780"/>
      <c r="H107" s="51"/>
      <c r="I107" s="781" t="s">
        <v>251</v>
      </c>
      <c r="J107" s="781"/>
      <c r="K107" s="781"/>
      <c r="L107" s="50"/>
      <c r="M107" s="50"/>
      <c r="N107" s="50"/>
      <c r="O107" s="50"/>
      <c r="P107" s="50"/>
      <c r="Q107" s="50"/>
      <c r="R107" s="50"/>
      <c r="S107" s="50"/>
      <c r="T107" s="50"/>
      <c r="U107" s="52"/>
    </row>
    <row r="108" spans="1:21" s="135" customFormat="1" ht="15" customHeight="1" x14ac:dyDescent="0.3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2"/>
    </row>
    <row r="109" spans="1:21" s="135" customFormat="1" ht="15" customHeight="1" x14ac:dyDescent="0.3">
      <c r="A109" s="50"/>
      <c r="B109" s="51" t="s">
        <v>171</v>
      </c>
      <c r="C109" s="51"/>
      <c r="D109" s="780"/>
      <c r="E109" s="780"/>
      <c r="F109" s="780"/>
      <c r="G109" s="780"/>
      <c r="H109" s="51"/>
      <c r="I109" s="781" t="s">
        <v>251</v>
      </c>
      <c r="J109" s="781"/>
      <c r="K109" s="781"/>
      <c r="L109" s="50"/>
      <c r="M109" s="50"/>
      <c r="N109" s="50"/>
      <c r="O109" s="50"/>
      <c r="P109" s="50"/>
      <c r="Q109" s="50"/>
      <c r="R109" s="50"/>
      <c r="S109" s="50"/>
      <c r="T109" s="50"/>
      <c r="U109" s="52"/>
    </row>
    <row r="110" spans="1:21" s="135" customFormat="1" ht="15" customHeight="1" x14ac:dyDescent="0.3"/>
  </sheetData>
  <mergeCells count="62">
    <mergeCell ref="A93:F93"/>
    <mergeCell ref="A94:F94"/>
    <mergeCell ref="A95:F95"/>
    <mergeCell ref="D109:G109"/>
    <mergeCell ref="I109:K109"/>
    <mergeCell ref="D105:G105"/>
    <mergeCell ref="I105:K105"/>
    <mergeCell ref="D107:G107"/>
    <mergeCell ref="I107:K107"/>
    <mergeCell ref="T102:U102"/>
    <mergeCell ref="A100:M100"/>
    <mergeCell ref="A101:M101"/>
    <mergeCell ref="R101:S101"/>
    <mergeCell ref="A96:M96"/>
    <mergeCell ref="A97:M97"/>
    <mergeCell ref="A98:M98"/>
    <mergeCell ref="A99:M99"/>
    <mergeCell ref="T101:U101"/>
    <mergeCell ref="R102:S102"/>
    <mergeCell ref="N101:O101"/>
    <mergeCell ref="P101:Q101"/>
    <mergeCell ref="N102:O102"/>
    <mergeCell ref="P102:Q102"/>
    <mergeCell ref="A80:U80"/>
    <mergeCell ref="A79:F79"/>
    <mergeCell ref="A70:U70"/>
    <mergeCell ref="A72:F72"/>
    <mergeCell ref="A73:F73"/>
    <mergeCell ref="A74:U74"/>
    <mergeCell ref="A75:U75"/>
    <mergeCell ref="A69:F69"/>
    <mergeCell ref="N4:O4"/>
    <mergeCell ref="P4:Q4"/>
    <mergeCell ref="R4:S4"/>
    <mergeCell ref="A10:U10"/>
    <mergeCell ref="A65:U65"/>
    <mergeCell ref="T4:U4"/>
    <mergeCell ref="N6:U6"/>
    <mergeCell ref="A9:U9"/>
    <mergeCell ref="H3:H7"/>
    <mergeCell ref="A23:U23"/>
    <mergeCell ref="J4:J7"/>
    <mergeCell ref="A22:F22"/>
    <mergeCell ref="A24:U24"/>
    <mergeCell ref="A64:F64"/>
    <mergeCell ref="I3:L3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K4:K7"/>
    <mergeCell ref="L4:L7"/>
    <mergeCell ref="M3:M7"/>
    <mergeCell ref="E4:E7"/>
    <mergeCell ref="F4:F7"/>
    <mergeCell ref="I4:I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76 A25 A11:A12 A16:A18 A19:U20 A21 A26:U26 A27 A28:U31 A32:XFD35 A36:U39 A41:U42 A40:F40 H40:I40 M40:U40 B46:XFD46 A43:F43 B45:C45 E45:F45 H45:I45 K45 M45:O45 Q45:XFD45 N43:XFD43 A47:A48 A66 V66:XFD66 A77:U77 A78:U78 A81:U81 A82 A49:XFD49 A50 A54:XFD54 A55:XFD55 A56:XFD56 A57:XFD57 A67:U67 A68:U68 A83:U83 A84:U84 A85:U85 A86:U86 A58:XFD58 A59:XFD59 A60:XFD60 A61:XFD61 A62:XFD62 A63:XFD63 A87:U87 A88:U88 A89:U89 A90:U90 A91 A92:U92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21C8-7D39-4292-80BD-4166C3D59DB3}">
  <dimension ref="A1:P155"/>
  <sheetViews>
    <sheetView zoomScale="110" zoomScaleNormal="110" zoomScaleSheetLayoutView="100" workbookViewId="0"/>
  </sheetViews>
  <sheetFormatPr defaultColWidth="9.109375" defaultRowHeight="14.4" x14ac:dyDescent="0.3"/>
  <cols>
    <col min="1" max="1" width="5.6640625" style="157" customWidth="1"/>
    <col min="2" max="2" width="5.33203125" style="157" customWidth="1"/>
    <col min="3" max="3" width="3.6640625" style="157" customWidth="1"/>
    <col min="4" max="4" width="66.5546875" style="158" customWidth="1"/>
    <col min="5" max="5" width="5.77734375" style="156" customWidth="1"/>
    <col min="6" max="6" width="6.33203125" style="156" customWidth="1"/>
    <col min="7" max="11" width="5.77734375" style="156" customWidth="1"/>
    <col min="12" max="13" width="4.33203125" style="156" customWidth="1"/>
    <col min="14" max="15" width="6.33203125" style="156" customWidth="1"/>
    <col min="16" max="16" width="7.6640625" style="53" customWidth="1"/>
    <col min="17" max="256" width="9.109375" style="53"/>
    <col min="257" max="257" width="5.6640625" style="53" customWidth="1"/>
    <col min="258" max="258" width="5.33203125" style="53" customWidth="1"/>
    <col min="259" max="259" width="3.6640625" style="53" customWidth="1"/>
    <col min="260" max="260" width="52.5546875" style="53" customWidth="1"/>
    <col min="261" max="261" width="6.33203125" style="53" customWidth="1"/>
    <col min="262" max="262" width="7" style="53" customWidth="1"/>
    <col min="263" max="267" width="6.33203125" style="53" customWidth="1"/>
    <col min="268" max="269" width="4.6640625" style="53" customWidth="1"/>
    <col min="270" max="271" width="6.33203125" style="53" customWidth="1"/>
    <col min="272" max="272" width="7.6640625" style="53" customWidth="1"/>
    <col min="273" max="512" width="9.109375" style="53"/>
    <col min="513" max="513" width="5.6640625" style="53" customWidth="1"/>
    <col min="514" max="514" width="5.33203125" style="53" customWidth="1"/>
    <col min="515" max="515" width="3.6640625" style="53" customWidth="1"/>
    <col min="516" max="516" width="52.5546875" style="53" customWidth="1"/>
    <col min="517" max="517" width="6.33203125" style="53" customWidth="1"/>
    <col min="518" max="518" width="7" style="53" customWidth="1"/>
    <col min="519" max="523" width="6.33203125" style="53" customWidth="1"/>
    <col min="524" max="525" width="4.6640625" style="53" customWidth="1"/>
    <col min="526" max="527" width="6.33203125" style="53" customWidth="1"/>
    <col min="528" max="528" width="7.6640625" style="53" customWidth="1"/>
    <col min="529" max="768" width="9.109375" style="53"/>
    <col min="769" max="769" width="5.6640625" style="53" customWidth="1"/>
    <col min="770" max="770" width="5.33203125" style="53" customWidth="1"/>
    <col min="771" max="771" width="3.6640625" style="53" customWidth="1"/>
    <col min="772" max="772" width="52.5546875" style="53" customWidth="1"/>
    <col min="773" max="773" width="6.33203125" style="53" customWidth="1"/>
    <col min="774" max="774" width="7" style="53" customWidth="1"/>
    <col min="775" max="779" width="6.33203125" style="53" customWidth="1"/>
    <col min="780" max="781" width="4.6640625" style="53" customWidth="1"/>
    <col min="782" max="783" width="6.33203125" style="53" customWidth="1"/>
    <col min="784" max="784" width="7.6640625" style="53" customWidth="1"/>
    <col min="785" max="1024" width="9.109375" style="53"/>
    <col min="1025" max="1025" width="5.6640625" style="53" customWidth="1"/>
    <col min="1026" max="1026" width="5.33203125" style="53" customWidth="1"/>
    <col min="1027" max="1027" width="3.6640625" style="53" customWidth="1"/>
    <col min="1028" max="1028" width="52.5546875" style="53" customWidth="1"/>
    <col min="1029" max="1029" width="6.33203125" style="53" customWidth="1"/>
    <col min="1030" max="1030" width="7" style="53" customWidth="1"/>
    <col min="1031" max="1035" width="6.33203125" style="53" customWidth="1"/>
    <col min="1036" max="1037" width="4.6640625" style="53" customWidth="1"/>
    <col min="1038" max="1039" width="6.33203125" style="53" customWidth="1"/>
    <col min="1040" max="1040" width="7.6640625" style="53" customWidth="1"/>
    <col min="1041" max="1280" width="9.109375" style="53"/>
    <col min="1281" max="1281" width="5.6640625" style="53" customWidth="1"/>
    <col min="1282" max="1282" width="5.33203125" style="53" customWidth="1"/>
    <col min="1283" max="1283" width="3.6640625" style="53" customWidth="1"/>
    <col min="1284" max="1284" width="52.5546875" style="53" customWidth="1"/>
    <col min="1285" max="1285" width="6.33203125" style="53" customWidth="1"/>
    <col min="1286" max="1286" width="7" style="53" customWidth="1"/>
    <col min="1287" max="1291" width="6.33203125" style="53" customWidth="1"/>
    <col min="1292" max="1293" width="4.6640625" style="53" customWidth="1"/>
    <col min="1294" max="1295" width="6.33203125" style="53" customWidth="1"/>
    <col min="1296" max="1296" width="7.6640625" style="53" customWidth="1"/>
    <col min="1297" max="1536" width="9.109375" style="53"/>
    <col min="1537" max="1537" width="5.6640625" style="53" customWidth="1"/>
    <col min="1538" max="1538" width="5.33203125" style="53" customWidth="1"/>
    <col min="1539" max="1539" width="3.6640625" style="53" customWidth="1"/>
    <col min="1540" max="1540" width="52.5546875" style="53" customWidth="1"/>
    <col min="1541" max="1541" width="6.33203125" style="53" customWidth="1"/>
    <col min="1542" max="1542" width="7" style="53" customWidth="1"/>
    <col min="1543" max="1547" width="6.33203125" style="53" customWidth="1"/>
    <col min="1548" max="1549" width="4.6640625" style="53" customWidth="1"/>
    <col min="1550" max="1551" width="6.33203125" style="53" customWidth="1"/>
    <col min="1552" max="1552" width="7.6640625" style="53" customWidth="1"/>
    <col min="1553" max="1792" width="9.109375" style="53"/>
    <col min="1793" max="1793" width="5.6640625" style="53" customWidth="1"/>
    <col min="1794" max="1794" width="5.33203125" style="53" customWidth="1"/>
    <col min="1795" max="1795" width="3.6640625" style="53" customWidth="1"/>
    <col min="1796" max="1796" width="52.5546875" style="53" customWidth="1"/>
    <col min="1797" max="1797" width="6.33203125" style="53" customWidth="1"/>
    <col min="1798" max="1798" width="7" style="53" customWidth="1"/>
    <col min="1799" max="1803" width="6.33203125" style="53" customWidth="1"/>
    <col min="1804" max="1805" width="4.6640625" style="53" customWidth="1"/>
    <col min="1806" max="1807" width="6.33203125" style="53" customWidth="1"/>
    <col min="1808" max="1808" width="7.6640625" style="53" customWidth="1"/>
    <col min="1809" max="2048" width="9.109375" style="53"/>
    <col min="2049" max="2049" width="5.6640625" style="53" customWidth="1"/>
    <col min="2050" max="2050" width="5.33203125" style="53" customWidth="1"/>
    <col min="2051" max="2051" width="3.6640625" style="53" customWidth="1"/>
    <col min="2052" max="2052" width="52.5546875" style="53" customWidth="1"/>
    <col min="2053" max="2053" width="6.33203125" style="53" customWidth="1"/>
    <col min="2054" max="2054" width="7" style="53" customWidth="1"/>
    <col min="2055" max="2059" width="6.33203125" style="53" customWidth="1"/>
    <col min="2060" max="2061" width="4.6640625" style="53" customWidth="1"/>
    <col min="2062" max="2063" width="6.33203125" style="53" customWidth="1"/>
    <col min="2064" max="2064" width="7.6640625" style="53" customWidth="1"/>
    <col min="2065" max="2304" width="9.109375" style="53"/>
    <col min="2305" max="2305" width="5.6640625" style="53" customWidth="1"/>
    <col min="2306" max="2306" width="5.33203125" style="53" customWidth="1"/>
    <col min="2307" max="2307" width="3.6640625" style="53" customWidth="1"/>
    <col min="2308" max="2308" width="52.5546875" style="53" customWidth="1"/>
    <col min="2309" max="2309" width="6.33203125" style="53" customWidth="1"/>
    <col min="2310" max="2310" width="7" style="53" customWidth="1"/>
    <col min="2311" max="2315" width="6.33203125" style="53" customWidth="1"/>
    <col min="2316" max="2317" width="4.6640625" style="53" customWidth="1"/>
    <col min="2318" max="2319" width="6.33203125" style="53" customWidth="1"/>
    <col min="2320" max="2320" width="7.6640625" style="53" customWidth="1"/>
    <col min="2321" max="2560" width="9.109375" style="53"/>
    <col min="2561" max="2561" width="5.6640625" style="53" customWidth="1"/>
    <col min="2562" max="2562" width="5.33203125" style="53" customWidth="1"/>
    <col min="2563" max="2563" width="3.6640625" style="53" customWidth="1"/>
    <col min="2564" max="2564" width="52.5546875" style="53" customWidth="1"/>
    <col min="2565" max="2565" width="6.33203125" style="53" customWidth="1"/>
    <col min="2566" max="2566" width="7" style="53" customWidth="1"/>
    <col min="2567" max="2571" width="6.33203125" style="53" customWidth="1"/>
    <col min="2572" max="2573" width="4.6640625" style="53" customWidth="1"/>
    <col min="2574" max="2575" width="6.33203125" style="53" customWidth="1"/>
    <col min="2576" max="2576" width="7.6640625" style="53" customWidth="1"/>
    <col min="2577" max="2816" width="9.109375" style="53"/>
    <col min="2817" max="2817" width="5.6640625" style="53" customWidth="1"/>
    <col min="2818" max="2818" width="5.33203125" style="53" customWidth="1"/>
    <col min="2819" max="2819" width="3.6640625" style="53" customWidth="1"/>
    <col min="2820" max="2820" width="52.5546875" style="53" customWidth="1"/>
    <col min="2821" max="2821" width="6.33203125" style="53" customWidth="1"/>
    <col min="2822" max="2822" width="7" style="53" customWidth="1"/>
    <col min="2823" max="2827" width="6.33203125" style="53" customWidth="1"/>
    <col min="2828" max="2829" width="4.6640625" style="53" customWidth="1"/>
    <col min="2830" max="2831" width="6.33203125" style="53" customWidth="1"/>
    <col min="2832" max="2832" width="7.6640625" style="53" customWidth="1"/>
    <col min="2833" max="3072" width="9.109375" style="53"/>
    <col min="3073" max="3073" width="5.6640625" style="53" customWidth="1"/>
    <col min="3074" max="3074" width="5.33203125" style="53" customWidth="1"/>
    <col min="3075" max="3075" width="3.6640625" style="53" customWidth="1"/>
    <col min="3076" max="3076" width="52.5546875" style="53" customWidth="1"/>
    <col min="3077" max="3077" width="6.33203125" style="53" customWidth="1"/>
    <col min="3078" max="3078" width="7" style="53" customWidth="1"/>
    <col min="3079" max="3083" width="6.33203125" style="53" customWidth="1"/>
    <col min="3084" max="3085" width="4.6640625" style="53" customWidth="1"/>
    <col min="3086" max="3087" width="6.33203125" style="53" customWidth="1"/>
    <col min="3088" max="3088" width="7.6640625" style="53" customWidth="1"/>
    <col min="3089" max="3328" width="9.109375" style="53"/>
    <col min="3329" max="3329" width="5.6640625" style="53" customWidth="1"/>
    <col min="3330" max="3330" width="5.33203125" style="53" customWidth="1"/>
    <col min="3331" max="3331" width="3.6640625" style="53" customWidth="1"/>
    <col min="3332" max="3332" width="52.5546875" style="53" customWidth="1"/>
    <col min="3333" max="3333" width="6.33203125" style="53" customWidth="1"/>
    <col min="3334" max="3334" width="7" style="53" customWidth="1"/>
    <col min="3335" max="3339" width="6.33203125" style="53" customWidth="1"/>
    <col min="3340" max="3341" width="4.6640625" style="53" customWidth="1"/>
    <col min="3342" max="3343" width="6.33203125" style="53" customWidth="1"/>
    <col min="3344" max="3344" width="7.6640625" style="53" customWidth="1"/>
    <col min="3345" max="3584" width="9.109375" style="53"/>
    <col min="3585" max="3585" width="5.6640625" style="53" customWidth="1"/>
    <col min="3586" max="3586" width="5.33203125" style="53" customWidth="1"/>
    <col min="3587" max="3587" width="3.6640625" style="53" customWidth="1"/>
    <col min="3588" max="3588" width="52.5546875" style="53" customWidth="1"/>
    <col min="3589" max="3589" width="6.33203125" style="53" customWidth="1"/>
    <col min="3590" max="3590" width="7" style="53" customWidth="1"/>
    <col min="3591" max="3595" width="6.33203125" style="53" customWidth="1"/>
    <col min="3596" max="3597" width="4.6640625" style="53" customWidth="1"/>
    <col min="3598" max="3599" width="6.33203125" style="53" customWidth="1"/>
    <col min="3600" max="3600" width="7.6640625" style="53" customWidth="1"/>
    <col min="3601" max="3840" width="9.109375" style="53"/>
    <col min="3841" max="3841" width="5.6640625" style="53" customWidth="1"/>
    <col min="3842" max="3842" width="5.33203125" style="53" customWidth="1"/>
    <col min="3843" max="3843" width="3.6640625" style="53" customWidth="1"/>
    <col min="3844" max="3844" width="52.5546875" style="53" customWidth="1"/>
    <col min="3845" max="3845" width="6.33203125" style="53" customWidth="1"/>
    <col min="3846" max="3846" width="7" style="53" customWidth="1"/>
    <col min="3847" max="3851" width="6.33203125" style="53" customWidth="1"/>
    <col min="3852" max="3853" width="4.6640625" style="53" customWidth="1"/>
    <col min="3854" max="3855" width="6.33203125" style="53" customWidth="1"/>
    <col min="3856" max="3856" width="7.6640625" style="53" customWidth="1"/>
    <col min="3857" max="4096" width="9.109375" style="53"/>
    <col min="4097" max="4097" width="5.6640625" style="53" customWidth="1"/>
    <col min="4098" max="4098" width="5.33203125" style="53" customWidth="1"/>
    <col min="4099" max="4099" width="3.6640625" style="53" customWidth="1"/>
    <col min="4100" max="4100" width="52.5546875" style="53" customWidth="1"/>
    <col min="4101" max="4101" width="6.33203125" style="53" customWidth="1"/>
    <col min="4102" max="4102" width="7" style="53" customWidth="1"/>
    <col min="4103" max="4107" width="6.33203125" style="53" customWidth="1"/>
    <col min="4108" max="4109" width="4.6640625" style="53" customWidth="1"/>
    <col min="4110" max="4111" width="6.33203125" style="53" customWidth="1"/>
    <col min="4112" max="4112" width="7.6640625" style="53" customWidth="1"/>
    <col min="4113" max="4352" width="9.109375" style="53"/>
    <col min="4353" max="4353" width="5.6640625" style="53" customWidth="1"/>
    <col min="4354" max="4354" width="5.33203125" style="53" customWidth="1"/>
    <col min="4355" max="4355" width="3.6640625" style="53" customWidth="1"/>
    <col min="4356" max="4356" width="52.5546875" style="53" customWidth="1"/>
    <col min="4357" max="4357" width="6.33203125" style="53" customWidth="1"/>
    <col min="4358" max="4358" width="7" style="53" customWidth="1"/>
    <col min="4359" max="4363" width="6.33203125" style="53" customWidth="1"/>
    <col min="4364" max="4365" width="4.6640625" style="53" customWidth="1"/>
    <col min="4366" max="4367" width="6.33203125" style="53" customWidth="1"/>
    <col min="4368" max="4368" width="7.6640625" style="53" customWidth="1"/>
    <col min="4369" max="4608" width="9.109375" style="53"/>
    <col min="4609" max="4609" width="5.6640625" style="53" customWidth="1"/>
    <col min="4610" max="4610" width="5.33203125" style="53" customWidth="1"/>
    <col min="4611" max="4611" width="3.6640625" style="53" customWidth="1"/>
    <col min="4612" max="4612" width="52.5546875" style="53" customWidth="1"/>
    <col min="4613" max="4613" width="6.33203125" style="53" customWidth="1"/>
    <col min="4614" max="4614" width="7" style="53" customWidth="1"/>
    <col min="4615" max="4619" width="6.33203125" style="53" customWidth="1"/>
    <col min="4620" max="4621" width="4.6640625" style="53" customWidth="1"/>
    <col min="4622" max="4623" width="6.33203125" style="53" customWidth="1"/>
    <col min="4624" max="4624" width="7.6640625" style="53" customWidth="1"/>
    <col min="4625" max="4864" width="9.109375" style="53"/>
    <col min="4865" max="4865" width="5.6640625" style="53" customWidth="1"/>
    <col min="4866" max="4866" width="5.33203125" style="53" customWidth="1"/>
    <col min="4867" max="4867" width="3.6640625" style="53" customWidth="1"/>
    <col min="4868" max="4868" width="52.5546875" style="53" customWidth="1"/>
    <col min="4869" max="4869" width="6.33203125" style="53" customWidth="1"/>
    <col min="4870" max="4870" width="7" style="53" customWidth="1"/>
    <col min="4871" max="4875" width="6.33203125" style="53" customWidth="1"/>
    <col min="4876" max="4877" width="4.6640625" style="53" customWidth="1"/>
    <col min="4878" max="4879" width="6.33203125" style="53" customWidth="1"/>
    <col min="4880" max="4880" width="7.6640625" style="53" customWidth="1"/>
    <col min="4881" max="5120" width="9.109375" style="53"/>
    <col min="5121" max="5121" width="5.6640625" style="53" customWidth="1"/>
    <col min="5122" max="5122" width="5.33203125" style="53" customWidth="1"/>
    <col min="5123" max="5123" width="3.6640625" style="53" customWidth="1"/>
    <col min="5124" max="5124" width="52.5546875" style="53" customWidth="1"/>
    <col min="5125" max="5125" width="6.33203125" style="53" customWidth="1"/>
    <col min="5126" max="5126" width="7" style="53" customWidth="1"/>
    <col min="5127" max="5131" width="6.33203125" style="53" customWidth="1"/>
    <col min="5132" max="5133" width="4.6640625" style="53" customWidth="1"/>
    <col min="5134" max="5135" width="6.33203125" style="53" customWidth="1"/>
    <col min="5136" max="5136" width="7.6640625" style="53" customWidth="1"/>
    <col min="5137" max="5376" width="9.109375" style="53"/>
    <col min="5377" max="5377" width="5.6640625" style="53" customWidth="1"/>
    <col min="5378" max="5378" width="5.33203125" style="53" customWidth="1"/>
    <col min="5379" max="5379" width="3.6640625" style="53" customWidth="1"/>
    <col min="5380" max="5380" width="52.5546875" style="53" customWidth="1"/>
    <col min="5381" max="5381" width="6.33203125" style="53" customWidth="1"/>
    <col min="5382" max="5382" width="7" style="53" customWidth="1"/>
    <col min="5383" max="5387" width="6.33203125" style="53" customWidth="1"/>
    <col min="5388" max="5389" width="4.6640625" style="53" customWidth="1"/>
    <col min="5390" max="5391" width="6.33203125" style="53" customWidth="1"/>
    <col min="5392" max="5392" width="7.6640625" style="53" customWidth="1"/>
    <col min="5393" max="5632" width="9.109375" style="53"/>
    <col min="5633" max="5633" width="5.6640625" style="53" customWidth="1"/>
    <col min="5634" max="5634" width="5.33203125" style="53" customWidth="1"/>
    <col min="5635" max="5635" width="3.6640625" style="53" customWidth="1"/>
    <col min="5636" max="5636" width="52.5546875" style="53" customWidth="1"/>
    <col min="5637" max="5637" width="6.33203125" style="53" customWidth="1"/>
    <col min="5638" max="5638" width="7" style="53" customWidth="1"/>
    <col min="5639" max="5643" width="6.33203125" style="53" customWidth="1"/>
    <col min="5644" max="5645" width="4.6640625" style="53" customWidth="1"/>
    <col min="5646" max="5647" width="6.33203125" style="53" customWidth="1"/>
    <col min="5648" max="5648" width="7.6640625" style="53" customWidth="1"/>
    <col min="5649" max="5888" width="9.109375" style="53"/>
    <col min="5889" max="5889" width="5.6640625" style="53" customWidth="1"/>
    <col min="5890" max="5890" width="5.33203125" style="53" customWidth="1"/>
    <col min="5891" max="5891" width="3.6640625" style="53" customWidth="1"/>
    <col min="5892" max="5892" width="52.5546875" style="53" customWidth="1"/>
    <col min="5893" max="5893" width="6.33203125" style="53" customWidth="1"/>
    <col min="5894" max="5894" width="7" style="53" customWidth="1"/>
    <col min="5895" max="5899" width="6.33203125" style="53" customWidth="1"/>
    <col min="5900" max="5901" width="4.6640625" style="53" customWidth="1"/>
    <col min="5902" max="5903" width="6.33203125" style="53" customWidth="1"/>
    <col min="5904" max="5904" width="7.6640625" style="53" customWidth="1"/>
    <col min="5905" max="6144" width="9.109375" style="53"/>
    <col min="6145" max="6145" width="5.6640625" style="53" customWidth="1"/>
    <col min="6146" max="6146" width="5.33203125" style="53" customWidth="1"/>
    <col min="6147" max="6147" width="3.6640625" style="53" customWidth="1"/>
    <col min="6148" max="6148" width="52.5546875" style="53" customWidth="1"/>
    <col min="6149" max="6149" width="6.33203125" style="53" customWidth="1"/>
    <col min="6150" max="6150" width="7" style="53" customWidth="1"/>
    <col min="6151" max="6155" width="6.33203125" style="53" customWidth="1"/>
    <col min="6156" max="6157" width="4.6640625" style="53" customWidth="1"/>
    <col min="6158" max="6159" width="6.33203125" style="53" customWidth="1"/>
    <col min="6160" max="6160" width="7.6640625" style="53" customWidth="1"/>
    <col min="6161" max="6400" width="9.109375" style="53"/>
    <col min="6401" max="6401" width="5.6640625" style="53" customWidth="1"/>
    <col min="6402" max="6402" width="5.33203125" style="53" customWidth="1"/>
    <col min="6403" max="6403" width="3.6640625" style="53" customWidth="1"/>
    <col min="6404" max="6404" width="52.5546875" style="53" customWidth="1"/>
    <col min="6405" max="6405" width="6.33203125" style="53" customWidth="1"/>
    <col min="6406" max="6406" width="7" style="53" customWidth="1"/>
    <col min="6407" max="6411" width="6.33203125" style="53" customWidth="1"/>
    <col min="6412" max="6413" width="4.6640625" style="53" customWidth="1"/>
    <col min="6414" max="6415" width="6.33203125" style="53" customWidth="1"/>
    <col min="6416" max="6416" width="7.6640625" style="53" customWidth="1"/>
    <col min="6417" max="6656" width="9.109375" style="53"/>
    <col min="6657" max="6657" width="5.6640625" style="53" customWidth="1"/>
    <col min="6658" max="6658" width="5.33203125" style="53" customWidth="1"/>
    <col min="6659" max="6659" width="3.6640625" style="53" customWidth="1"/>
    <col min="6660" max="6660" width="52.5546875" style="53" customWidth="1"/>
    <col min="6661" max="6661" width="6.33203125" style="53" customWidth="1"/>
    <col min="6662" max="6662" width="7" style="53" customWidth="1"/>
    <col min="6663" max="6667" width="6.33203125" style="53" customWidth="1"/>
    <col min="6668" max="6669" width="4.6640625" style="53" customWidth="1"/>
    <col min="6670" max="6671" width="6.33203125" style="53" customWidth="1"/>
    <col min="6672" max="6672" width="7.6640625" style="53" customWidth="1"/>
    <col min="6673" max="6912" width="9.109375" style="53"/>
    <col min="6913" max="6913" width="5.6640625" style="53" customWidth="1"/>
    <col min="6914" max="6914" width="5.33203125" style="53" customWidth="1"/>
    <col min="6915" max="6915" width="3.6640625" style="53" customWidth="1"/>
    <col min="6916" max="6916" width="52.5546875" style="53" customWidth="1"/>
    <col min="6917" max="6917" width="6.33203125" style="53" customWidth="1"/>
    <col min="6918" max="6918" width="7" style="53" customWidth="1"/>
    <col min="6919" max="6923" width="6.33203125" style="53" customWidth="1"/>
    <col min="6924" max="6925" width="4.6640625" style="53" customWidth="1"/>
    <col min="6926" max="6927" width="6.33203125" style="53" customWidth="1"/>
    <col min="6928" max="6928" width="7.6640625" style="53" customWidth="1"/>
    <col min="6929" max="7168" width="9.109375" style="53"/>
    <col min="7169" max="7169" width="5.6640625" style="53" customWidth="1"/>
    <col min="7170" max="7170" width="5.33203125" style="53" customWidth="1"/>
    <col min="7171" max="7171" width="3.6640625" style="53" customWidth="1"/>
    <col min="7172" max="7172" width="52.5546875" style="53" customWidth="1"/>
    <col min="7173" max="7173" width="6.33203125" style="53" customWidth="1"/>
    <col min="7174" max="7174" width="7" style="53" customWidth="1"/>
    <col min="7175" max="7179" width="6.33203125" style="53" customWidth="1"/>
    <col min="7180" max="7181" width="4.6640625" style="53" customWidth="1"/>
    <col min="7182" max="7183" width="6.33203125" style="53" customWidth="1"/>
    <col min="7184" max="7184" width="7.6640625" style="53" customWidth="1"/>
    <col min="7185" max="7424" width="9.109375" style="53"/>
    <col min="7425" max="7425" width="5.6640625" style="53" customWidth="1"/>
    <col min="7426" max="7426" width="5.33203125" style="53" customWidth="1"/>
    <col min="7427" max="7427" width="3.6640625" style="53" customWidth="1"/>
    <col min="7428" max="7428" width="52.5546875" style="53" customWidth="1"/>
    <col min="7429" max="7429" width="6.33203125" style="53" customWidth="1"/>
    <col min="7430" max="7430" width="7" style="53" customWidth="1"/>
    <col min="7431" max="7435" width="6.33203125" style="53" customWidth="1"/>
    <col min="7436" max="7437" width="4.6640625" style="53" customWidth="1"/>
    <col min="7438" max="7439" width="6.33203125" style="53" customWidth="1"/>
    <col min="7440" max="7440" width="7.6640625" style="53" customWidth="1"/>
    <col min="7441" max="7680" width="9.109375" style="53"/>
    <col min="7681" max="7681" width="5.6640625" style="53" customWidth="1"/>
    <col min="7682" max="7682" width="5.33203125" style="53" customWidth="1"/>
    <col min="7683" max="7683" width="3.6640625" style="53" customWidth="1"/>
    <col min="7684" max="7684" width="52.5546875" style="53" customWidth="1"/>
    <col min="7685" max="7685" width="6.33203125" style="53" customWidth="1"/>
    <col min="7686" max="7686" width="7" style="53" customWidth="1"/>
    <col min="7687" max="7691" width="6.33203125" style="53" customWidth="1"/>
    <col min="7692" max="7693" width="4.6640625" style="53" customWidth="1"/>
    <col min="7694" max="7695" width="6.33203125" style="53" customWidth="1"/>
    <col min="7696" max="7696" width="7.6640625" style="53" customWidth="1"/>
    <col min="7697" max="7936" width="9.109375" style="53"/>
    <col min="7937" max="7937" width="5.6640625" style="53" customWidth="1"/>
    <col min="7938" max="7938" width="5.33203125" style="53" customWidth="1"/>
    <col min="7939" max="7939" width="3.6640625" style="53" customWidth="1"/>
    <col min="7940" max="7940" width="52.5546875" style="53" customWidth="1"/>
    <col min="7941" max="7941" width="6.33203125" style="53" customWidth="1"/>
    <col min="7942" max="7942" width="7" style="53" customWidth="1"/>
    <col min="7943" max="7947" width="6.33203125" style="53" customWidth="1"/>
    <col min="7948" max="7949" width="4.6640625" style="53" customWidth="1"/>
    <col min="7950" max="7951" width="6.33203125" style="53" customWidth="1"/>
    <col min="7952" max="7952" width="7.6640625" style="53" customWidth="1"/>
    <col min="7953" max="8192" width="9.109375" style="53"/>
    <col min="8193" max="8193" width="5.6640625" style="53" customWidth="1"/>
    <col min="8194" max="8194" width="5.33203125" style="53" customWidth="1"/>
    <col min="8195" max="8195" width="3.6640625" style="53" customWidth="1"/>
    <col min="8196" max="8196" width="52.5546875" style="53" customWidth="1"/>
    <col min="8197" max="8197" width="6.33203125" style="53" customWidth="1"/>
    <col min="8198" max="8198" width="7" style="53" customWidth="1"/>
    <col min="8199" max="8203" width="6.33203125" style="53" customWidth="1"/>
    <col min="8204" max="8205" width="4.6640625" style="53" customWidth="1"/>
    <col min="8206" max="8207" width="6.33203125" style="53" customWidth="1"/>
    <col min="8208" max="8208" width="7.6640625" style="53" customWidth="1"/>
    <col min="8209" max="8448" width="9.109375" style="53"/>
    <col min="8449" max="8449" width="5.6640625" style="53" customWidth="1"/>
    <col min="8450" max="8450" width="5.33203125" style="53" customWidth="1"/>
    <col min="8451" max="8451" width="3.6640625" style="53" customWidth="1"/>
    <col min="8452" max="8452" width="52.5546875" style="53" customWidth="1"/>
    <col min="8453" max="8453" width="6.33203125" style="53" customWidth="1"/>
    <col min="8454" max="8454" width="7" style="53" customWidth="1"/>
    <col min="8455" max="8459" width="6.33203125" style="53" customWidth="1"/>
    <col min="8460" max="8461" width="4.6640625" style="53" customWidth="1"/>
    <col min="8462" max="8463" width="6.33203125" style="53" customWidth="1"/>
    <col min="8464" max="8464" width="7.6640625" style="53" customWidth="1"/>
    <col min="8465" max="8704" width="9.109375" style="53"/>
    <col min="8705" max="8705" width="5.6640625" style="53" customWidth="1"/>
    <col min="8706" max="8706" width="5.33203125" style="53" customWidth="1"/>
    <col min="8707" max="8707" width="3.6640625" style="53" customWidth="1"/>
    <col min="8708" max="8708" width="52.5546875" style="53" customWidth="1"/>
    <col min="8709" max="8709" width="6.33203125" style="53" customWidth="1"/>
    <col min="8710" max="8710" width="7" style="53" customWidth="1"/>
    <col min="8711" max="8715" width="6.33203125" style="53" customWidth="1"/>
    <col min="8716" max="8717" width="4.6640625" style="53" customWidth="1"/>
    <col min="8718" max="8719" width="6.33203125" style="53" customWidth="1"/>
    <col min="8720" max="8720" width="7.6640625" style="53" customWidth="1"/>
    <col min="8721" max="8960" width="9.109375" style="53"/>
    <col min="8961" max="8961" width="5.6640625" style="53" customWidth="1"/>
    <col min="8962" max="8962" width="5.33203125" style="53" customWidth="1"/>
    <col min="8963" max="8963" width="3.6640625" style="53" customWidth="1"/>
    <col min="8964" max="8964" width="52.5546875" style="53" customWidth="1"/>
    <col min="8965" max="8965" width="6.33203125" style="53" customWidth="1"/>
    <col min="8966" max="8966" width="7" style="53" customWidth="1"/>
    <col min="8967" max="8971" width="6.33203125" style="53" customWidth="1"/>
    <col min="8972" max="8973" width="4.6640625" style="53" customWidth="1"/>
    <col min="8974" max="8975" width="6.33203125" style="53" customWidth="1"/>
    <col min="8976" max="8976" width="7.6640625" style="53" customWidth="1"/>
    <col min="8977" max="9216" width="9.109375" style="53"/>
    <col min="9217" max="9217" width="5.6640625" style="53" customWidth="1"/>
    <col min="9218" max="9218" width="5.33203125" style="53" customWidth="1"/>
    <col min="9219" max="9219" width="3.6640625" style="53" customWidth="1"/>
    <col min="9220" max="9220" width="52.5546875" style="53" customWidth="1"/>
    <col min="9221" max="9221" width="6.33203125" style="53" customWidth="1"/>
    <col min="9222" max="9222" width="7" style="53" customWidth="1"/>
    <col min="9223" max="9227" width="6.33203125" style="53" customWidth="1"/>
    <col min="9228" max="9229" width="4.6640625" style="53" customWidth="1"/>
    <col min="9230" max="9231" width="6.33203125" style="53" customWidth="1"/>
    <col min="9232" max="9232" width="7.6640625" style="53" customWidth="1"/>
    <col min="9233" max="9472" width="9.109375" style="53"/>
    <col min="9473" max="9473" width="5.6640625" style="53" customWidth="1"/>
    <col min="9474" max="9474" width="5.33203125" style="53" customWidth="1"/>
    <col min="9475" max="9475" width="3.6640625" style="53" customWidth="1"/>
    <col min="9476" max="9476" width="52.5546875" style="53" customWidth="1"/>
    <col min="9477" max="9477" width="6.33203125" style="53" customWidth="1"/>
    <col min="9478" max="9478" width="7" style="53" customWidth="1"/>
    <col min="9479" max="9483" width="6.33203125" style="53" customWidth="1"/>
    <col min="9484" max="9485" width="4.6640625" style="53" customWidth="1"/>
    <col min="9486" max="9487" width="6.33203125" style="53" customWidth="1"/>
    <col min="9488" max="9488" width="7.6640625" style="53" customWidth="1"/>
    <col min="9489" max="9728" width="9.109375" style="53"/>
    <col min="9729" max="9729" width="5.6640625" style="53" customWidth="1"/>
    <col min="9730" max="9730" width="5.33203125" style="53" customWidth="1"/>
    <col min="9731" max="9731" width="3.6640625" style="53" customWidth="1"/>
    <col min="9732" max="9732" width="52.5546875" style="53" customWidth="1"/>
    <col min="9733" max="9733" width="6.33203125" style="53" customWidth="1"/>
    <col min="9734" max="9734" width="7" style="53" customWidth="1"/>
    <col min="9735" max="9739" width="6.33203125" style="53" customWidth="1"/>
    <col min="9740" max="9741" width="4.6640625" style="53" customWidth="1"/>
    <col min="9742" max="9743" width="6.33203125" style="53" customWidth="1"/>
    <col min="9744" max="9744" width="7.6640625" style="53" customWidth="1"/>
    <col min="9745" max="9984" width="9.109375" style="53"/>
    <col min="9985" max="9985" width="5.6640625" style="53" customWidth="1"/>
    <col min="9986" max="9986" width="5.33203125" style="53" customWidth="1"/>
    <col min="9987" max="9987" width="3.6640625" style="53" customWidth="1"/>
    <col min="9988" max="9988" width="52.5546875" style="53" customWidth="1"/>
    <col min="9989" max="9989" width="6.33203125" style="53" customWidth="1"/>
    <col min="9990" max="9990" width="7" style="53" customWidth="1"/>
    <col min="9991" max="9995" width="6.33203125" style="53" customWidth="1"/>
    <col min="9996" max="9997" width="4.6640625" style="53" customWidth="1"/>
    <col min="9998" max="9999" width="6.33203125" style="53" customWidth="1"/>
    <col min="10000" max="10000" width="7.6640625" style="53" customWidth="1"/>
    <col min="10001" max="10240" width="9.109375" style="53"/>
    <col min="10241" max="10241" width="5.6640625" style="53" customWidth="1"/>
    <col min="10242" max="10242" width="5.33203125" style="53" customWidth="1"/>
    <col min="10243" max="10243" width="3.6640625" style="53" customWidth="1"/>
    <col min="10244" max="10244" width="52.5546875" style="53" customWidth="1"/>
    <col min="10245" max="10245" width="6.33203125" style="53" customWidth="1"/>
    <col min="10246" max="10246" width="7" style="53" customWidth="1"/>
    <col min="10247" max="10251" width="6.33203125" style="53" customWidth="1"/>
    <col min="10252" max="10253" width="4.6640625" style="53" customWidth="1"/>
    <col min="10254" max="10255" width="6.33203125" style="53" customWidth="1"/>
    <col min="10256" max="10256" width="7.6640625" style="53" customWidth="1"/>
    <col min="10257" max="10496" width="9.109375" style="53"/>
    <col min="10497" max="10497" width="5.6640625" style="53" customWidth="1"/>
    <col min="10498" max="10498" width="5.33203125" style="53" customWidth="1"/>
    <col min="10499" max="10499" width="3.6640625" style="53" customWidth="1"/>
    <col min="10500" max="10500" width="52.5546875" style="53" customWidth="1"/>
    <col min="10501" max="10501" width="6.33203125" style="53" customWidth="1"/>
    <col min="10502" max="10502" width="7" style="53" customWidth="1"/>
    <col min="10503" max="10507" width="6.33203125" style="53" customWidth="1"/>
    <col min="10508" max="10509" width="4.6640625" style="53" customWidth="1"/>
    <col min="10510" max="10511" width="6.33203125" style="53" customWidth="1"/>
    <col min="10512" max="10512" width="7.6640625" style="53" customWidth="1"/>
    <col min="10513" max="10752" width="9.109375" style="53"/>
    <col min="10753" max="10753" width="5.6640625" style="53" customWidth="1"/>
    <col min="10754" max="10754" width="5.33203125" style="53" customWidth="1"/>
    <col min="10755" max="10755" width="3.6640625" style="53" customWidth="1"/>
    <col min="10756" max="10756" width="52.5546875" style="53" customWidth="1"/>
    <col min="10757" max="10757" width="6.33203125" style="53" customWidth="1"/>
    <col min="10758" max="10758" width="7" style="53" customWidth="1"/>
    <col min="10759" max="10763" width="6.33203125" style="53" customWidth="1"/>
    <col min="10764" max="10765" width="4.6640625" style="53" customWidth="1"/>
    <col min="10766" max="10767" width="6.33203125" style="53" customWidth="1"/>
    <col min="10768" max="10768" width="7.6640625" style="53" customWidth="1"/>
    <col min="10769" max="11008" width="9.109375" style="53"/>
    <col min="11009" max="11009" width="5.6640625" style="53" customWidth="1"/>
    <col min="11010" max="11010" width="5.33203125" style="53" customWidth="1"/>
    <col min="11011" max="11011" width="3.6640625" style="53" customWidth="1"/>
    <col min="11012" max="11012" width="52.5546875" style="53" customWidth="1"/>
    <col min="11013" max="11013" width="6.33203125" style="53" customWidth="1"/>
    <col min="11014" max="11014" width="7" style="53" customWidth="1"/>
    <col min="11015" max="11019" width="6.33203125" style="53" customWidth="1"/>
    <col min="11020" max="11021" width="4.6640625" style="53" customWidth="1"/>
    <col min="11022" max="11023" width="6.33203125" style="53" customWidth="1"/>
    <col min="11024" max="11024" width="7.6640625" style="53" customWidth="1"/>
    <col min="11025" max="11264" width="9.109375" style="53"/>
    <col min="11265" max="11265" width="5.6640625" style="53" customWidth="1"/>
    <col min="11266" max="11266" width="5.33203125" style="53" customWidth="1"/>
    <col min="11267" max="11267" width="3.6640625" style="53" customWidth="1"/>
    <col min="11268" max="11268" width="52.5546875" style="53" customWidth="1"/>
    <col min="11269" max="11269" width="6.33203125" style="53" customWidth="1"/>
    <col min="11270" max="11270" width="7" style="53" customWidth="1"/>
    <col min="11271" max="11275" width="6.33203125" style="53" customWidth="1"/>
    <col min="11276" max="11277" width="4.6640625" style="53" customWidth="1"/>
    <col min="11278" max="11279" width="6.33203125" style="53" customWidth="1"/>
    <col min="11280" max="11280" width="7.6640625" style="53" customWidth="1"/>
    <col min="11281" max="11520" width="9.109375" style="53"/>
    <col min="11521" max="11521" width="5.6640625" style="53" customWidth="1"/>
    <col min="11522" max="11522" width="5.33203125" style="53" customWidth="1"/>
    <col min="11523" max="11523" width="3.6640625" style="53" customWidth="1"/>
    <col min="11524" max="11524" width="52.5546875" style="53" customWidth="1"/>
    <col min="11525" max="11525" width="6.33203125" style="53" customWidth="1"/>
    <col min="11526" max="11526" width="7" style="53" customWidth="1"/>
    <col min="11527" max="11531" width="6.33203125" style="53" customWidth="1"/>
    <col min="11532" max="11533" width="4.6640625" style="53" customWidth="1"/>
    <col min="11534" max="11535" width="6.33203125" style="53" customWidth="1"/>
    <col min="11536" max="11536" width="7.6640625" style="53" customWidth="1"/>
    <col min="11537" max="11776" width="9.109375" style="53"/>
    <col min="11777" max="11777" width="5.6640625" style="53" customWidth="1"/>
    <col min="11778" max="11778" width="5.33203125" style="53" customWidth="1"/>
    <col min="11779" max="11779" width="3.6640625" style="53" customWidth="1"/>
    <col min="11780" max="11780" width="52.5546875" style="53" customWidth="1"/>
    <col min="11781" max="11781" width="6.33203125" style="53" customWidth="1"/>
    <col min="11782" max="11782" width="7" style="53" customWidth="1"/>
    <col min="11783" max="11787" width="6.33203125" style="53" customWidth="1"/>
    <col min="11788" max="11789" width="4.6640625" style="53" customWidth="1"/>
    <col min="11790" max="11791" width="6.33203125" style="53" customWidth="1"/>
    <col min="11792" max="11792" width="7.6640625" style="53" customWidth="1"/>
    <col min="11793" max="12032" width="9.109375" style="53"/>
    <col min="12033" max="12033" width="5.6640625" style="53" customWidth="1"/>
    <col min="12034" max="12034" width="5.33203125" style="53" customWidth="1"/>
    <col min="12035" max="12035" width="3.6640625" style="53" customWidth="1"/>
    <col min="12036" max="12036" width="52.5546875" style="53" customWidth="1"/>
    <col min="12037" max="12037" width="6.33203125" style="53" customWidth="1"/>
    <col min="12038" max="12038" width="7" style="53" customWidth="1"/>
    <col min="12039" max="12043" width="6.33203125" style="53" customWidth="1"/>
    <col min="12044" max="12045" width="4.6640625" style="53" customWidth="1"/>
    <col min="12046" max="12047" width="6.33203125" style="53" customWidth="1"/>
    <col min="12048" max="12048" width="7.6640625" style="53" customWidth="1"/>
    <col min="12049" max="12288" width="9.109375" style="53"/>
    <col min="12289" max="12289" width="5.6640625" style="53" customWidth="1"/>
    <col min="12290" max="12290" width="5.33203125" style="53" customWidth="1"/>
    <col min="12291" max="12291" width="3.6640625" style="53" customWidth="1"/>
    <col min="12292" max="12292" width="52.5546875" style="53" customWidth="1"/>
    <col min="12293" max="12293" width="6.33203125" style="53" customWidth="1"/>
    <col min="12294" max="12294" width="7" style="53" customWidth="1"/>
    <col min="12295" max="12299" width="6.33203125" style="53" customWidth="1"/>
    <col min="12300" max="12301" width="4.6640625" style="53" customWidth="1"/>
    <col min="12302" max="12303" width="6.33203125" style="53" customWidth="1"/>
    <col min="12304" max="12304" width="7.6640625" style="53" customWidth="1"/>
    <col min="12305" max="12544" width="9.109375" style="53"/>
    <col min="12545" max="12545" width="5.6640625" style="53" customWidth="1"/>
    <col min="12546" max="12546" width="5.33203125" style="53" customWidth="1"/>
    <col min="12547" max="12547" width="3.6640625" style="53" customWidth="1"/>
    <col min="12548" max="12548" width="52.5546875" style="53" customWidth="1"/>
    <col min="12549" max="12549" width="6.33203125" style="53" customWidth="1"/>
    <col min="12550" max="12550" width="7" style="53" customWidth="1"/>
    <col min="12551" max="12555" width="6.33203125" style="53" customWidth="1"/>
    <col min="12556" max="12557" width="4.6640625" style="53" customWidth="1"/>
    <col min="12558" max="12559" width="6.33203125" style="53" customWidth="1"/>
    <col min="12560" max="12560" width="7.6640625" style="53" customWidth="1"/>
    <col min="12561" max="12800" width="9.109375" style="53"/>
    <col min="12801" max="12801" width="5.6640625" style="53" customWidth="1"/>
    <col min="12802" max="12802" width="5.33203125" style="53" customWidth="1"/>
    <col min="12803" max="12803" width="3.6640625" style="53" customWidth="1"/>
    <col min="12804" max="12804" width="52.5546875" style="53" customWidth="1"/>
    <col min="12805" max="12805" width="6.33203125" style="53" customWidth="1"/>
    <col min="12806" max="12806" width="7" style="53" customWidth="1"/>
    <col min="12807" max="12811" width="6.33203125" style="53" customWidth="1"/>
    <col min="12812" max="12813" width="4.6640625" style="53" customWidth="1"/>
    <col min="12814" max="12815" width="6.33203125" style="53" customWidth="1"/>
    <col min="12816" max="12816" width="7.6640625" style="53" customWidth="1"/>
    <col min="12817" max="13056" width="9.109375" style="53"/>
    <col min="13057" max="13057" width="5.6640625" style="53" customWidth="1"/>
    <col min="13058" max="13058" width="5.33203125" style="53" customWidth="1"/>
    <col min="13059" max="13059" width="3.6640625" style="53" customWidth="1"/>
    <col min="13060" max="13060" width="52.5546875" style="53" customWidth="1"/>
    <col min="13061" max="13061" width="6.33203125" style="53" customWidth="1"/>
    <col min="13062" max="13062" width="7" style="53" customWidth="1"/>
    <col min="13063" max="13067" width="6.33203125" style="53" customWidth="1"/>
    <col min="13068" max="13069" width="4.6640625" style="53" customWidth="1"/>
    <col min="13070" max="13071" width="6.33203125" style="53" customWidth="1"/>
    <col min="13072" max="13072" width="7.6640625" style="53" customWidth="1"/>
    <col min="13073" max="13312" width="9.109375" style="53"/>
    <col min="13313" max="13313" width="5.6640625" style="53" customWidth="1"/>
    <col min="13314" max="13314" width="5.33203125" style="53" customWidth="1"/>
    <col min="13315" max="13315" width="3.6640625" style="53" customWidth="1"/>
    <col min="13316" max="13316" width="52.5546875" style="53" customWidth="1"/>
    <col min="13317" max="13317" width="6.33203125" style="53" customWidth="1"/>
    <col min="13318" max="13318" width="7" style="53" customWidth="1"/>
    <col min="13319" max="13323" width="6.33203125" style="53" customWidth="1"/>
    <col min="13324" max="13325" width="4.6640625" style="53" customWidth="1"/>
    <col min="13326" max="13327" width="6.33203125" style="53" customWidth="1"/>
    <col min="13328" max="13328" width="7.6640625" style="53" customWidth="1"/>
    <col min="13329" max="13568" width="9.109375" style="53"/>
    <col min="13569" max="13569" width="5.6640625" style="53" customWidth="1"/>
    <col min="13570" max="13570" width="5.33203125" style="53" customWidth="1"/>
    <col min="13571" max="13571" width="3.6640625" style="53" customWidth="1"/>
    <col min="13572" max="13572" width="52.5546875" style="53" customWidth="1"/>
    <col min="13573" max="13573" width="6.33203125" style="53" customWidth="1"/>
    <col min="13574" max="13574" width="7" style="53" customWidth="1"/>
    <col min="13575" max="13579" width="6.33203125" style="53" customWidth="1"/>
    <col min="13580" max="13581" width="4.6640625" style="53" customWidth="1"/>
    <col min="13582" max="13583" width="6.33203125" style="53" customWidth="1"/>
    <col min="13584" max="13584" width="7.6640625" style="53" customWidth="1"/>
    <col min="13585" max="13824" width="9.109375" style="53"/>
    <col min="13825" max="13825" width="5.6640625" style="53" customWidth="1"/>
    <col min="13826" max="13826" width="5.33203125" style="53" customWidth="1"/>
    <col min="13827" max="13827" width="3.6640625" style="53" customWidth="1"/>
    <col min="13828" max="13828" width="52.5546875" style="53" customWidth="1"/>
    <col min="13829" max="13829" width="6.33203125" style="53" customWidth="1"/>
    <col min="13830" max="13830" width="7" style="53" customWidth="1"/>
    <col min="13831" max="13835" width="6.33203125" style="53" customWidth="1"/>
    <col min="13836" max="13837" width="4.6640625" style="53" customWidth="1"/>
    <col min="13838" max="13839" width="6.33203125" style="53" customWidth="1"/>
    <col min="13840" max="13840" width="7.6640625" style="53" customWidth="1"/>
    <col min="13841" max="14080" width="9.109375" style="53"/>
    <col min="14081" max="14081" width="5.6640625" style="53" customWidth="1"/>
    <col min="14082" max="14082" width="5.33203125" style="53" customWidth="1"/>
    <col min="14083" max="14083" width="3.6640625" style="53" customWidth="1"/>
    <col min="14084" max="14084" width="52.5546875" style="53" customWidth="1"/>
    <col min="14085" max="14085" width="6.33203125" style="53" customWidth="1"/>
    <col min="14086" max="14086" width="7" style="53" customWidth="1"/>
    <col min="14087" max="14091" width="6.33203125" style="53" customWidth="1"/>
    <col min="14092" max="14093" width="4.6640625" style="53" customWidth="1"/>
    <col min="14094" max="14095" width="6.33203125" style="53" customWidth="1"/>
    <col min="14096" max="14096" width="7.6640625" style="53" customWidth="1"/>
    <col min="14097" max="14336" width="9.109375" style="53"/>
    <col min="14337" max="14337" width="5.6640625" style="53" customWidth="1"/>
    <col min="14338" max="14338" width="5.33203125" style="53" customWidth="1"/>
    <col min="14339" max="14339" width="3.6640625" style="53" customWidth="1"/>
    <col min="14340" max="14340" width="52.5546875" style="53" customWidth="1"/>
    <col min="14341" max="14341" width="6.33203125" style="53" customWidth="1"/>
    <col min="14342" max="14342" width="7" style="53" customWidth="1"/>
    <col min="14343" max="14347" width="6.33203125" style="53" customWidth="1"/>
    <col min="14348" max="14349" width="4.6640625" style="53" customWidth="1"/>
    <col min="14350" max="14351" width="6.33203125" style="53" customWidth="1"/>
    <col min="14352" max="14352" width="7.6640625" style="53" customWidth="1"/>
    <col min="14353" max="14592" width="9.109375" style="53"/>
    <col min="14593" max="14593" width="5.6640625" style="53" customWidth="1"/>
    <col min="14594" max="14594" width="5.33203125" style="53" customWidth="1"/>
    <col min="14595" max="14595" width="3.6640625" style="53" customWidth="1"/>
    <col min="14596" max="14596" width="52.5546875" style="53" customWidth="1"/>
    <col min="14597" max="14597" width="6.33203125" style="53" customWidth="1"/>
    <col min="14598" max="14598" width="7" style="53" customWidth="1"/>
    <col min="14599" max="14603" width="6.33203125" style="53" customWidth="1"/>
    <col min="14604" max="14605" width="4.6640625" style="53" customWidth="1"/>
    <col min="14606" max="14607" width="6.33203125" style="53" customWidth="1"/>
    <col min="14608" max="14608" width="7.6640625" style="53" customWidth="1"/>
    <col min="14609" max="14848" width="9.109375" style="53"/>
    <col min="14849" max="14849" width="5.6640625" style="53" customWidth="1"/>
    <col min="14850" max="14850" width="5.33203125" style="53" customWidth="1"/>
    <col min="14851" max="14851" width="3.6640625" style="53" customWidth="1"/>
    <col min="14852" max="14852" width="52.5546875" style="53" customWidth="1"/>
    <col min="14853" max="14853" width="6.33203125" style="53" customWidth="1"/>
    <col min="14854" max="14854" width="7" style="53" customWidth="1"/>
    <col min="14855" max="14859" width="6.33203125" style="53" customWidth="1"/>
    <col min="14860" max="14861" width="4.6640625" style="53" customWidth="1"/>
    <col min="14862" max="14863" width="6.33203125" style="53" customWidth="1"/>
    <col min="14864" max="14864" width="7.6640625" style="53" customWidth="1"/>
    <col min="14865" max="15104" width="9.109375" style="53"/>
    <col min="15105" max="15105" width="5.6640625" style="53" customWidth="1"/>
    <col min="15106" max="15106" width="5.33203125" style="53" customWidth="1"/>
    <col min="15107" max="15107" width="3.6640625" style="53" customWidth="1"/>
    <col min="15108" max="15108" width="52.5546875" style="53" customWidth="1"/>
    <col min="15109" max="15109" width="6.33203125" style="53" customWidth="1"/>
    <col min="15110" max="15110" width="7" style="53" customWidth="1"/>
    <col min="15111" max="15115" width="6.33203125" style="53" customWidth="1"/>
    <col min="15116" max="15117" width="4.6640625" style="53" customWidth="1"/>
    <col min="15118" max="15119" width="6.33203125" style="53" customWidth="1"/>
    <col min="15120" max="15120" width="7.6640625" style="53" customWidth="1"/>
    <col min="15121" max="15360" width="9.109375" style="53"/>
    <col min="15361" max="15361" width="5.6640625" style="53" customWidth="1"/>
    <col min="15362" max="15362" width="5.33203125" style="53" customWidth="1"/>
    <col min="15363" max="15363" width="3.6640625" style="53" customWidth="1"/>
    <col min="15364" max="15364" width="52.5546875" style="53" customWidth="1"/>
    <col min="15365" max="15365" width="6.33203125" style="53" customWidth="1"/>
    <col min="15366" max="15366" width="7" style="53" customWidth="1"/>
    <col min="15367" max="15371" width="6.33203125" style="53" customWidth="1"/>
    <col min="15372" max="15373" width="4.6640625" style="53" customWidth="1"/>
    <col min="15374" max="15375" width="6.33203125" style="53" customWidth="1"/>
    <col min="15376" max="15376" width="7.6640625" style="53" customWidth="1"/>
    <col min="15377" max="15616" width="9.109375" style="53"/>
    <col min="15617" max="15617" width="5.6640625" style="53" customWidth="1"/>
    <col min="15618" max="15618" width="5.33203125" style="53" customWidth="1"/>
    <col min="15619" max="15619" width="3.6640625" style="53" customWidth="1"/>
    <col min="15620" max="15620" width="52.5546875" style="53" customWidth="1"/>
    <col min="15621" max="15621" width="6.33203125" style="53" customWidth="1"/>
    <col min="15622" max="15622" width="7" style="53" customWidth="1"/>
    <col min="15623" max="15627" width="6.33203125" style="53" customWidth="1"/>
    <col min="15628" max="15629" width="4.6640625" style="53" customWidth="1"/>
    <col min="15630" max="15631" width="6.33203125" style="53" customWidth="1"/>
    <col min="15632" max="15632" width="7.6640625" style="53" customWidth="1"/>
    <col min="15633" max="15872" width="9.109375" style="53"/>
    <col min="15873" max="15873" width="5.6640625" style="53" customWidth="1"/>
    <col min="15874" max="15874" width="5.33203125" style="53" customWidth="1"/>
    <col min="15875" max="15875" width="3.6640625" style="53" customWidth="1"/>
    <col min="15876" max="15876" width="52.5546875" style="53" customWidth="1"/>
    <col min="15877" max="15877" width="6.33203125" style="53" customWidth="1"/>
    <col min="15878" max="15878" width="7" style="53" customWidth="1"/>
    <col min="15879" max="15883" width="6.33203125" style="53" customWidth="1"/>
    <col min="15884" max="15885" width="4.6640625" style="53" customWidth="1"/>
    <col min="15886" max="15887" width="6.33203125" style="53" customWidth="1"/>
    <col min="15888" max="15888" width="7.6640625" style="53" customWidth="1"/>
    <col min="15889" max="16128" width="9.109375" style="53"/>
    <col min="16129" max="16129" width="5.6640625" style="53" customWidth="1"/>
    <col min="16130" max="16130" width="5.33203125" style="53" customWidth="1"/>
    <col min="16131" max="16131" width="3.6640625" style="53" customWidth="1"/>
    <col min="16132" max="16132" width="52.5546875" style="53" customWidth="1"/>
    <col min="16133" max="16133" width="6.33203125" style="53" customWidth="1"/>
    <col min="16134" max="16134" width="7" style="53" customWidth="1"/>
    <col min="16135" max="16139" width="6.33203125" style="53" customWidth="1"/>
    <col min="16140" max="16141" width="4.6640625" style="53" customWidth="1"/>
    <col min="16142" max="16143" width="6.33203125" style="53" customWidth="1"/>
    <col min="16144" max="16144" width="7.6640625" style="53" customWidth="1"/>
    <col min="16145" max="16384" width="9.109375" style="53"/>
  </cols>
  <sheetData>
    <row r="1" spans="1:16" ht="15.75" customHeight="1" x14ac:dyDescent="0.3">
      <c r="A1" s="146" t="s">
        <v>175</v>
      </c>
      <c r="B1" s="146" t="s">
        <v>176</v>
      </c>
      <c r="C1" s="796" t="s">
        <v>177</v>
      </c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6" ht="15" customHeight="1" x14ac:dyDescent="0.3">
      <c r="A2" s="147"/>
      <c r="B2" s="147"/>
      <c r="C2" s="797" t="s">
        <v>0</v>
      </c>
      <c r="D2" s="798" t="s">
        <v>178</v>
      </c>
      <c r="E2" s="800" t="s">
        <v>179</v>
      </c>
      <c r="F2" s="806" t="s">
        <v>180</v>
      </c>
      <c r="G2" s="806"/>
      <c r="H2" s="806"/>
      <c r="I2" s="806"/>
      <c r="J2" s="806"/>
      <c r="K2" s="807"/>
      <c r="L2" s="808" t="s">
        <v>181</v>
      </c>
      <c r="M2" s="809"/>
      <c r="N2" s="800" t="s">
        <v>182</v>
      </c>
      <c r="O2" s="800" t="s">
        <v>183</v>
      </c>
      <c r="P2" s="800" t="s">
        <v>184</v>
      </c>
    </row>
    <row r="3" spans="1:16" ht="15" customHeight="1" x14ac:dyDescent="0.3">
      <c r="A3" s="147"/>
      <c r="B3" s="147"/>
      <c r="C3" s="797"/>
      <c r="D3" s="798"/>
      <c r="E3" s="800"/>
      <c r="F3" s="800" t="s">
        <v>9</v>
      </c>
      <c r="G3" s="815" t="s">
        <v>185</v>
      </c>
      <c r="H3" s="815"/>
      <c r="I3" s="815"/>
      <c r="J3" s="815"/>
      <c r="K3" s="800" t="s">
        <v>186</v>
      </c>
      <c r="L3" s="810"/>
      <c r="M3" s="811"/>
      <c r="N3" s="800"/>
      <c r="O3" s="800"/>
      <c r="P3" s="800"/>
    </row>
    <row r="4" spans="1:16" ht="15" customHeight="1" x14ac:dyDescent="0.3">
      <c r="A4" s="147"/>
      <c r="B4" s="147"/>
      <c r="C4" s="797"/>
      <c r="D4" s="798"/>
      <c r="E4" s="800"/>
      <c r="F4" s="807"/>
      <c r="G4" s="800" t="s">
        <v>187</v>
      </c>
      <c r="H4" s="806" t="s">
        <v>188</v>
      </c>
      <c r="I4" s="807"/>
      <c r="J4" s="807"/>
      <c r="K4" s="807"/>
      <c r="L4" s="810"/>
      <c r="M4" s="811"/>
      <c r="N4" s="800"/>
      <c r="O4" s="800"/>
      <c r="P4" s="800"/>
    </row>
    <row r="5" spans="1:16" ht="15" customHeight="1" x14ac:dyDescent="0.3">
      <c r="A5" s="147"/>
      <c r="B5" s="147"/>
      <c r="C5" s="797"/>
      <c r="D5" s="798"/>
      <c r="E5" s="800"/>
      <c r="F5" s="807"/>
      <c r="G5" s="805"/>
      <c r="H5" s="800" t="s">
        <v>15</v>
      </c>
      <c r="I5" s="800" t="s">
        <v>189</v>
      </c>
      <c r="J5" s="800" t="s">
        <v>190</v>
      </c>
      <c r="K5" s="807"/>
      <c r="L5" s="810"/>
      <c r="M5" s="811"/>
      <c r="N5" s="800"/>
      <c r="O5" s="800"/>
      <c r="P5" s="800"/>
    </row>
    <row r="6" spans="1:16" ht="15" customHeight="1" x14ac:dyDescent="0.3">
      <c r="A6" s="147"/>
      <c r="B6" s="147"/>
      <c r="C6" s="797"/>
      <c r="D6" s="798"/>
      <c r="E6" s="800"/>
      <c r="F6" s="807"/>
      <c r="G6" s="805"/>
      <c r="H6" s="800"/>
      <c r="I6" s="800"/>
      <c r="J6" s="800"/>
      <c r="K6" s="807"/>
      <c r="L6" s="810"/>
      <c r="M6" s="811"/>
      <c r="N6" s="800"/>
      <c r="O6" s="800"/>
      <c r="P6" s="800"/>
    </row>
    <row r="7" spans="1:16" ht="15" customHeight="1" x14ac:dyDescent="0.3">
      <c r="A7" s="147"/>
      <c r="B7" s="147"/>
      <c r="C7" s="797"/>
      <c r="D7" s="798"/>
      <c r="E7" s="800"/>
      <c r="F7" s="807"/>
      <c r="G7" s="805"/>
      <c r="H7" s="800"/>
      <c r="I7" s="800"/>
      <c r="J7" s="800"/>
      <c r="K7" s="807"/>
      <c r="L7" s="810"/>
      <c r="M7" s="811"/>
      <c r="N7" s="800"/>
      <c r="O7" s="800"/>
      <c r="P7" s="800"/>
    </row>
    <row r="8" spans="1:16" ht="15" customHeight="1" x14ac:dyDescent="0.3">
      <c r="A8" s="147"/>
      <c r="B8" s="147"/>
      <c r="C8" s="797"/>
      <c r="D8" s="798"/>
      <c r="E8" s="801"/>
      <c r="F8" s="814"/>
      <c r="G8" s="816"/>
      <c r="H8" s="801"/>
      <c r="I8" s="801"/>
      <c r="J8" s="801"/>
      <c r="K8" s="814"/>
      <c r="L8" s="812"/>
      <c r="M8" s="813"/>
      <c r="N8" s="800"/>
      <c r="O8" s="800"/>
      <c r="P8" s="800"/>
    </row>
    <row r="9" spans="1:16" ht="15" customHeight="1" x14ac:dyDescent="0.3">
      <c r="A9" s="147" t="s">
        <v>191</v>
      </c>
      <c r="B9" s="147" t="s">
        <v>192</v>
      </c>
      <c r="C9" s="205">
        <v>1</v>
      </c>
      <c r="D9" s="223" t="s">
        <v>30</v>
      </c>
      <c r="E9" s="224">
        <v>5</v>
      </c>
      <c r="F9" s="225">
        <f>E9*30</f>
        <v>150</v>
      </c>
      <c r="G9" s="226">
        <f>SUM(H9+I9+J9)</f>
        <v>60</v>
      </c>
      <c r="H9" s="225">
        <v>30</v>
      </c>
      <c r="I9" s="225"/>
      <c r="J9" s="225">
        <v>30</v>
      </c>
      <c r="K9" s="226">
        <f>F9-G9</f>
        <v>90</v>
      </c>
      <c r="L9" s="782">
        <f>G9/15</f>
        <v>4</v>
      </c>
      <c r="M9" s="783"/>
      <c r="N9" s="205" t="s">
        <v>194</v>
      </c>
      <c r="O9" s="227">
        <f t="shared" ref="O9:O10" si="0">G9/F9*100</f>
        <v>40</v>
      </c>
      <c r="P9" s="228" t="s">
        <v>308</v>
      </c>
    </row>
    <row r="10" spans="1:16" ht="15" customHeight="1" x14ac:dyDescent="0.3">
      <c r="A10" s="147" t="s">
        <v>191</v>
      </c>
      <c r="B10" s="147" t="s">
        <v>192</v>
      </c>
      <c r="C10" s="205">
        <v>2</v>
      </c>
      <c r="D10" s="252" t="s">
        <v>26</v>
      </c>
      <c r="E10" s="253">
        <v>2</v>
      </c>
      <c r="F10" s="254">
        <f>E10*30</f>
        <v>60</v>
      </c>
      <c r="G10" s="255">
        <f>SUM(H10+I10+J10)</f>
        <v>30</v>
      </c>
      <c r="H10" s="254"/>
      <c r="I10" s="254"/>
      <c r="J10" s="254">
        <v>30</v>
      </c>
      <c r="K10" s="255">
        <f t="shared" ref="K10" si="1">F10-G10</f>
        <v>30</v>
      </c>
      <c r="L10" s="782">
        <f t="shared" ref="L10:L16" si="2">G10/15</f>
        <v>2</v>
      </c>
      <c r="M10" s="783"/>
      <c r="N10" s="205"/>
      <c r="O10" s="227">
        <f t="shared" si="0"/>
        <v>50</v>
      </c>
      <c r="P10" s="228" t="s">
        <v>193</v>
      </c>
    </row>
    <row r="11" spans="1:16" ht="15" customHeight="1" x14ac:dyDescent="0.3">
      <c r="A11" s="147" t="s">
        <v>191</v>
      </c>
      <c r="B11" s="147" t="s">
        <v>192</v>
      </c>
      <c r="C11" s="205">
        <v>3</v>
      </c>
      <c r="D11" s="223" t="s">
        <v>271</v>
      </c>
      <c r="E11" s="256">
        <v>3</v>
      </c>
      <c r="F11" s="257">
        <f>E11*30</f>
        <v>90</v>
      </c>
      <c r="G11" s="258">
        <f>SUM(H11+I11+J11)</f>
        <v>45</v>
      </c>
      <c r="H11" s="272">
        <v>15</v>
      </c>
      <c r="I11" s="273">
        <v>30</v>
      </c>
      <c r="J11" s="273"/>
      <c r="K11" s="258">
        <f>F11-G11</f>
        <v>45</v>
      </c>
      <c r="L11" s="782">
        <f t="shared" si="2"/>
        <v>3</v>
      </c>
      <c r="M11" s="783"/>
      <c r="N11" s="205" t="s">
        <v>191</v>
      </c>
      <c r="O11" s="227">
        <f>G11/F11*100</f>
        <v>50</v>
      </c>
      <c r="P11" s="274" t="s">
        <v>195</v>
      </c>
    </row>
    <row r="12" spans="1:16" ht="15" customHeight="1" x14ac:dyDescent="0.3">
      <c r="A12" s="147" t="s">
        <v>101</v>
      </c>
      <c r="B12" s="147" t="s">
        <v>192</v>
      </c>
      <c r="C12" s="205">
        <v>4</v>
      </c>
      <c r="D12" s="223" t="s">
        <v>267</v>
      </c>
      <c r="E12" s="256">
        <v>3</v>
      </c>
      <c r="F12" s="272">
        <f t="shared" ref="F12" si="3">E12*30</f>
        <v>90</v>
      </c>
      <c r="G12" s="258">
        <f t="shared" ref="G12:G13" si="4">SUM(H12+I12+J12)</f>
        <v>30</v>
      </c>
      <c r="H12" s="272">
        <v>16</v>
      </c>
      <c r="I12" s="273"/>
      <c r="J12" s="273">
        <v>14</v>
      </c>
      <c r="K12" s="258">
        <f t="shared" ref="K12:K13" si="5">F12-G12</f>
        <v>60</v>
      </c>
      <c r="L12" s="782">
        <f t="shared" si="2"/>
        <v>2</v>
      </c>
      <c r="M12" s="783"/>
      <c r="N12" s="205" t="s">
        <v>191</v>
      </c>
      <c r="O12" s="227">
        <f>G12/F12*100</f>
        <v>33.333333333333329</v>
      </c>
      <c r="P12" s="228" t="s">
        <v>196</v>
      </c>
    </row>
    <row r="13" spans="1:16" s="159" customFormat="1" ht="15" customHeight="1" x14ac:dyDescent="0.3">
      <c r="A13" s="147" t="s">
        <v>101</v>
      </c>
      <c r="B13" s="147" t="s">
        <v>192</v>
      </c>
      <c r="C13" s="205">
        <v>5</v>
      </c>
      <c r="D13" s="223" t="s">
        <v>153</v>
      </c>
      <c r="E13" s="256">
        <v>4</v>
      </c>
      <c r="F13" s="272">
        <f>E13*30</f>
        <v>120</v>
      </c>
      <c r="G13" s="258">
        <f t="shared" si="4"/>
        <v>60</v>
      </c>
      <c r="H13" s="272">
        <v>30</v>
      </c>
      <c r="I13" s="273"/>
      <c r="J13" s="273">
        <v>30</v>
      </c>
      <c r="K13" s="258">
        <f t="shared" si="5"/>
        <v>60</v>
      </c>
      <c r="L13" s="782">
        <f t="shared" si="2"/>
        <v>4</v>
      </c>
      <c r="M13" s="783"/>
      <c r="N13" s="205" t="s">
        <v>191</v>
      </c>
      <c r="O13" s="227">
        <f t="shared" ref="O13" si="6">G13/F13*100</f>
        <v>50</v>
      </c>
      <c r="P13" s="274" t="s">
        <v>196</v>
      </c>
    </row>
    <row r="14" spans="1:16" s="159" customFormat="1" ht="15" customHeight="1" x14ac:dyDescent="0.3">
      <c r="A14" s="147" t="s">
        <v>101</v>
      </c>
      <c r="B14" s="147" t="s">
        <v>192</v>
      </c>
      <c r="C14" s="205">
        <v>6</v>
      </c>
      <c r="D14" s="223" t="s">
        <v>210</v>
      </c>
      <c r="E14" s="224">
        <v>5</v>
      </c>
      <c r="F14" s="310">
        <f t="shared" ref="F14:F16" si="7">E14*30</f>
        <v>150</v>
      </c>
      <c r="G14" s="226">
        <f>SUM(H14+I14+J14)</f>
        <v>60</v>
      </c>
      <c r="H14" s="310">
        <v>16</v>
      </c>
      <c r="I14" s="311"/>
      <c r="J14" s="311">
        <v>44</v>
      </c>
      <c r="K14" s="226">
        <f>F14-G14</f>
        <v>90</v>
      </c>
      <c r="L14" s="782">
        <f t="shared" si="2"/>
        <v>4</v>
      </c>
      <c r="M14" s="783"/>
      <c r="N14" s="205" t="s">
        <v>194</v>
      </c>
      <c r="O14" s="227">
        <f>G14/F14*100</f>
        <v>40</v>
      </c>
      <c r="P14" s="274" t="s">
        <v>196</v>
      </c>
    </row>
    <row r="15" spans="1:16" s="159" customFormat="1" ht="15" customHeight="1" x14ac:dyDescent="0.3">
      <c r="A15" s="147" t="s">
        <v>101</v>
      </c>
      <c r="B15" s="147" t="s">
        <v>192</v>
      </c>
      <c r="C15" s="205">
        <v>7</v>
      </c>
      <c r="D15" s="223" t="s">
        <v>258</v>
      </c>
      <c r="E15" s="224">
        <v>4</v>
      </c>
      <c r="F15" s="310">
        <f t="shared" si="7"/>
        <v>120</v>
      </c>
      <c r="G15" s="226">
        <f t="shared" ref="G15:G16" si="8">SUM(H15+I15+J15)</f>
        <v>60</v>
      </c>
      <c r="H15" s="225">
        <v>12</v>
      </c>
      <c r="I15" s="225"/>
      <c r="J15" s="225">
        <v>48</v>
      </c>
      <c r="K15" s="226">
        <f>F15-G15</f>
        <v>60</v>
      </c>
      <c r="L15" s="802">
        <f t="shared" si="2"/>
        <v>4</v>
      </c>
      <c r="M15" s="783"/>
      <c r="N15" s="205" t="s">
        <v>194</v>
      </c>
      <c r="O15" s="227">
        <f t="shared" ref="O15" si="9">G15/F15*100</f>
        <v>50</v>
      </c>
      <c r="P15" s="274" t="s">
        <v>196</v>
      </c>
    </row>
    <row r="16" spans="1:16" ht="15" customHeight="1" x14ac:dyDescent="0.3">
      <c r="A16" s="147" t="s">
        <v>101</v>
      </c>
      <c r="B16" s="147" t="s">
        <v>192</v>
      </c>
      <c r="C16" s="205">
        <v>8</v>
      </c>
      <c r="D16" s="223" t="s">
        <v>173</v>
      </c>
      <c r="E16" s="372">
        <v>2</v>
      </c>
      <c r="F16" s="205">
        <f t="shared" si="7"/>
        <v>60</v>
      </c>
      <c r="G16" s="226">
        <f t="shared" si="8"/>
        <v>30</v>
      </c>
      <c r="H16" s="205"/>
      <c r="I16" s="205"/>
      <c r="J16" s="205">
        <v>30</v>
      </c>
      <c r="K16" s="205">
        <f t="shared" ref="K16" si="10">F16-G16</f>
        <v>30</v>
      </c>
      <c r="L16" s="802">
        <f t="shared" si="2"/>
        <v>2</v>
      </c>
      <c r="M16" s="783"/>
      <c r="N16" s="205" t="s">
        <v>191</v>
      </c>
      <c r="O16" s="227">
        <f>G16/F16*100</f>
        <v>50</v>
      </c>
      <c r="P16" s="274" t="s">
        <v>196</v>
      </c>
    </row>
    <row r="17" spans="1:16" ht="15" customHeight="1" x14ac:dyDescent="0.3">
      <c r="A17" s="147"/>
      <c r="B17" s="147"/>
      <c r="C17" s="128"/>
      <c r="D17" s="148" t="s">
        <v>14</v>
      </c>
      <c r="E17" s="162">
        <f>SUM(E9:E16)</f>
        <v>28</v>
      </c>
      <c r="F17" s="160">
        <f t="shared" ref="F17:K17" si="11">SUM(F9:F16)</f>
        <v>840</v>
      </c>
      <c r="G17" s="160">
        <f t="shared" si="11"/>
        <v>375</v>
      </c>
      <c r="H17" s="160">
        <f t="shared" si="11"/>
        <v>119</v>
      </c>
      <c r="I17" s="160">
        <f t="shared" si="11"/>
        <v>30</v>
      </c>
      <c r="J17" s="160">
        <f t="shared" si="11"/>
        <v>226</v>
      </c>
      <c r="K17" s="160">
        <f t="shared" si="11"/>
        <v>465</v>
      </c>
      <c r="L17" s="803">
        <f>SUM(L9:M16)</f>
        <v>25</v>
      </c>
      <c r="M17" s="804"/>
      <c r="N17" s="160"/>
      <c r="O17" s="160"/>
      <c r="P17" s="161"/>
    </row>
    <row r="18" spans="1:16" ht="15" customHeight="1" x14ac:dyDescent="0.3">
      <c r="A18" s="147"/>
      <c r="B18" s="147"/>
      <c r="C18" s="147"/>
      <c r="D18" s="149" t="s">
        <v>198</v>
      </c>
      <c r="E18" s="150">
        <f>30-E17</f>
        <v>2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2"/>
      <c r="P18" s="153"/>
    </row>
    <row r="19" spans="1:16" ht="15" customHeight="1" x14ac:dyDescent="0.3">
      <c r="A19" s="147"/>
      <c r="B19" s="147"/>
      <c r="C19" s="796" t="s">
        <v>199</v>
      </c>
      <c r="D19" s="796"/>
      <c r="E19" s="796"/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</row>
    <row r="20" spans="1:16" ht="15" customHeight="1" x14ac:dyDescent="0.3">
      <c r="A20" s="147"/>
      <c r="B20" s="147"/>
      <c r="C20" s="797" t="s">
        <v>0</v>
      </c>
      <c r="D20" s="798" t="s">
        <v>178</v>
      </c>
      <c r="E20" s="800" t="s">
        <v>179</v>
      </c>
      <c r="F20" s="806" t="s">
        <v>180</v>
      </c>
      <c r="G20" s="806"/>
      <c r="H20" s="806"/>
      <c r="I20" s="806"/>
      <c r="J20" s="806"/>
      <c r="K20" s="807"/>
      <c r="L20" s="786" t="s">
        <v>181</v>
      </c>
      <c r="M20" s="787"/>
      <c r="N20" s="800" t="s">
        <v>182</v>
      </c>
      <c r="O20" s="800" t="s">
        <v>183</v>
      </c>
      <c r="P20" s="800" t="s">
        <v>184</v>
      </c>
    </row>
    <row r="21" spans="1:16" ht="15" customHeight="1" x14ac:dyDescent="0.3">
      <c r="A21" s="147"/>
      <c r="B21" s="147"/>
      <c r="C21" s="797"/>
      <c r="D21" s="798"/>
      <c r="E21" s="800"/>
      <c r="F21" s="800" t="s">
        <v>9</v>
      </c>
      <c r="G21" s="815" t="s">
        <v>185</v>
      </c>
      <c r="H21" s="815"/>
      <c r="I21" s="815"/>
      <c r="J21" s="815"/>
      <c r="K21" s="800" t="s">
        <v>186</v>
      </c>
      <c r="L21" s="788"/>
      <c r="M21" s="789"/>
      <c r="N21" s="800"/>
      <c r="O21" s="800"/>
      <c r="P21" s="800"/>
    </row>
    <row r="22" spans="1:16" ht="15" customHeight="1" x14ac:dyDescent="0.3">
      <c r="A22" s="147"/>
      <c r="B22" s="147"/>
      <c r="C22" s="797"/>
      <c r="D22" s="798"/>
      <c r="E22" s="800"/>
      <c r="F22" s="807"/>
      <c r="G22" s="800" t="s">
        <v>187</v>
      </c>
      <c r="H22" s="806" t="s">
        <v>188</v>
      </c>
      <c r="I22" s="807"/>
      <c r="J22" s="807"/>
      <c r="K22" s="807"/>
      <c r="L22" s="788"/>
      <c r="M22" s="789"/>
      <c r="N22" s="800"/>
      <c r="O22" s="800"/>
      <c r="P22" s="800"/>
    </row>
    <row r="23" spans="1:16" ht="15" customHeight="1" x14ac:dyDescent="0.3">
      <c r="A23" s="147"/>
      <c r="B23" s="147"/>
      <c r="C23" s="797"/>
      <c r="D23" s="798"/>
      <c r="E23" s="800"/>
      <c r="F23" s="807"/>
      <c r="G23" s="805"/>
      <c r="H23" s="800" t="s">
        <v>15</v>
      </c>
      <c r="I23" s="800" t="s">
        <v>189</v>
      </c>
      <c r="J23" s="800" t="s">
        <v>190</v>
      </c>
      <c r="K23" s="807"/>
      <c r="L23" s="788"/>
      <c r="M23" s="789"/>
      <c r="N23" s="800"/>
      <c r="O23" s="800"/>
      <c r="P23" s="800"/>
    </row>
    <row r="24" spans="1:16" ht="15" customHeight="1" x14ac:dyDescent="0.3">
      <c r="A24" s="147"/>
      <c r="B24" s="147"/>
      <c r="C24" s="797"/>
      <c r="D24" s="798"/>
      <c r="E24" s="800"/>
      <c r="F24" s="807"/>
      <c r="G24" s="805"/>
      <c r="H24" s="800"/>
      <c r="I24" s="800"/>
      <c r="J24" s="800"/>
      <c r="K24" s="807"/>
      <c r="L24" s="788"/>
      <c r="M24" s="789"/>
      <c r="N24" s="800"/>
      <c r="O24" s="800"/>
      <c r="P24" s="800"/>
    </row>
    <row r="25" spans="1:16" ht="15" customHeight="1" x14ac:dyDescent="0.3">
      <c r="A25" s="147"/>
      <c r="B25" s="147"/>
      <c r="C25" s="797"/>
      <c r="D25" s="798"/>
      <c r="E25" s="800"/>
      <c r="F25" s="807"/>
      <c r="G25" s="805"/>
      <c r="H25" s="800"/>
      <c r="I25" s="800"/>
      <c r="J25" s="800"/>
      <c r="K25" s="807"/>
      <c r="L25" s="788"/>
      <c r="M25" s="789"/>
      <c r="N25" s="800"/>
      <c r="O25" s="800"/>
      <c r="P25" s="800"/>
    </row>
    <row r="26" spans="1:16" ht="15" customHeight="1" x14ac:dyDescent="0.3">
      <c r="A26" s="147"/>
      <c r="B26" s="147"/>
      <c r="C26" s="797"/>
      <c r="D26" s="798"/>
      <c r="E26" s="800"/>
      <c r="F26" s="807"/>
      <c r="G26" s="805"/>
      <c r="H26" s="800"/>
      <c r="I26" s="800"/>
      <c r="J26" s="800"/>
      <c r="K26" s="807"/>
      <c r="L26" s="790"/>
      <c r="M26" s="791"/>
      <c r="N26" s="800"/>
      <c r="O26" s="800"/>
      <c r="P26" s="800"/>
    </row>
    <row r="27" spans="1:16" ht="15" customHeight="1" x14ac:dyDescent="0.3">
      <c r="A27" s="147" t="s">
        <v>191</v>
      </c>
      <c r="B27" s="147" t="s">
        <v>192</v>
      </c>
      <c r="C27" s="205">
        <v>1</v>
      </c>
      <c r="D27" s="252" t="s">
        <v>26</v>
      </c>
      <c r="E27" s="256">
        <v>2</v>
      </c>
      <c r="F27" s="257">
        <f t="shared" ref="F27" si="12">E27*30</f>
        <v>60</v>
      </c>
      <c r="G27" s="258">
        <f>SUM(H27+I27+J27)</f>
        <v>36</v>
      </c>
      <c r="H27" s="257"/>
      <c r="I27" s="257"/>
      <c r="J27" s="257">
        <v>36</v>
      </c>
      <c r="K27" s="258">
        <f t="shared" ref="K27" si="13">F27-G27</f>
        <v>24</v>
      </c>
      <c r="L27" s="782">
        <f t="shared" ref="L27:L30" si="14">G27/18</f>
        <v>2</v>
      </c>
      <c r="M27" s="783"/>
      <c r="N27" s="205" t="s">
        <v>191</v>
      </c>
      <c r="O27" s="227">
        <f t="shared" ref="O27" si="15">G27/F27*100</f>
        <v>60</v>
      </c>
      <c r="P27" s="228" t="s">
        <v>193</v>
      </c>
    </row>
    <row r="28" spans="1:16" ht="15" customHeight="1" x14ac:dyDescent="0.3">
      <c r="A28" s="147" t="s">
        <v>191</v>
      </c>
      <c r="B28" s="147" t="s">
        <v>192</v>
      </c>
      <c r="C28" s="205">
        <v>2</v>
      </c>
      <c r="D28" s="223" t="s">
        <v>200</v>
      </c>
      <c r="E28" s="256">
        <v>3</v>
      </c>
      <c r="F28" s="272">
        <f>E28*30</f>
        <v>90</v>
      </c>
      <c r="G28" s="258">
        <f t="shared" ref="G28:G30" si="16">SUM(H28+I28+J28)</f>
        <v>36</v>
      </c>
      <c r="H28" s="272">
        <v>18</v>
      </c>
      <c r="I28" s="273"/>
      <c r="J28" s="273">
        <v>18</v>
      </c>
      <c r="K28" s="258">
        <f>F28-G28</f>
        <v>54</v>
      </c>
      <c r="L28" s="782">
        <f t="shared" si="14"/>
        <v>2</v>
      </c>
      <c r="M28" s="783"/>
      <c r="N28" s="205" t="s">
        <v>191</v>
      </c>
      <c r="O28" s="227">
        <f>G28/F28*100</f>
        <v>40</v>
      </c>
      <c r="P28" s="228" t="s">
        <v>196</v>
      </c>
    </row>
    <row r="29" spans="1:16" ht="15" customHeight="1" x14ac:dyDescent="0.3">
      <c r="A29" s="147" t="s">
        <v>191</v>
      </c>
      <c r="B29" s="147" t="s">
        <v>192</v>
      </c>
      <c r="C29" s="205">
        <v>3</v>
      </c>
      <c r="D29" s="223" t="s">
        <v>28</v>
      </c>
      <c r="E29" s="224">
        <v>3</v>
      </c>
      <c r="F29" s="225">
        <f>E29*30</f>
        <v>90</v>
      </c>
      <c r="G29" s="226">
        <f t="shared" si="16"/>
        <v>36</v>
      </c>
      <c r="H29" s="226">
        <v>18</v>
      </c>
      <c r="I29" s="226"/>
      <c r="J29" s="226">
        <v>18</v>
      </c>
      <c r="K29" s="226">
        <f>F29-G29</f>
        <v>54</v>
      </c>
      <c r="L29" s="782">
        <f t="shared" si="14"/>
        <v>2</v>
      </c>
      <c r="M29" s="783"/>
      <c r="N29" s="205" t="s">
        <v>191</v>
      </c>
      <c r="O29" s="227">
        <f t="shared" ref="O29" si="17">G29/F29*100</f>
        <v>40</v>
      </c>
      <c r="P29" s="228" t="s">
        <v>193</v>
      </c>
    </row>
    <row r="30" spans="1:16" ht="15" customHeight="1" x14ac:dyDescent="0.3">
      <c r="A30" s="147" t="s">
        <v>101</v>
      </c>
      <c r="B30" s="147" t="s">
        <v>192</v>
      </c>
      <c r="C30" s="205">
        <v>4</v>
      </c>
      <c r="D30" s="223" t="s">
        <v>173</v>
      </c>
      <c r="E30" s="372">
        <v>3</v>
      </c>
      <c r="F30" s="205">
        <f t="shared" ref="F30" si="18">E30*30</f>
        <v>90</v>
      </c>
      <c r="G30" s="226">
        <f t="shared" si="16"/>
        <v>36</v>
      </c>
      <c r="H30" s="205"/>
      <c r="I30" s="205"/>
      <c r="J30" s="205">
        <v>36</v>
      </c>
      <c r="K30" s="205">
        <f t="shared" ref="K30" si="19">F30-G30</f>
        <v>54</v>
      </c>
      <c r="L30" s="782">
        <f t="shared" si="14"/>
        <v>2</v>
      </c>
      <c r="M30" s="783"/>
      <c r="N30" s="205" t="s">
        <v>191</v>
      </c>
      <c r="O30" s="227">
        <f>G30/F30*100</f>
        <v>40</v>
      </c>
      <c r="P30" s="274" t="s">
        <v>196</v>
      </c>
    </row>
    <row r="31" spans="1:16" ht="15" customHeight="1" x14ac:dyDescent="0.3">
      <c r="A31" s="147" t="s">
        <v>101</v>
      </c>
      <c r="B31" s="147" t="s">
        <v>192</v>
      </c>
      <c r="C31" s="205">
        <v>5</v>
      </c>
      <c r="D31" s="223" t="s">
        <v>282</v>
      </c>
      <c r="E31" s="256">
        <v>5</v>
      </c>
      <c r="F31" s="272">
        <f t="shared" ref="F31:F34" si="20">E31*30</f>
        <v>150</v>
      </c>
      <c r="G31" s="258">
        <f t="shared" ref="G31" si="21">SUM(H31+I31+J31)</f>
        <v>54</v>
      </c>
      <c r="H31" s="272">
        <v>28</v>
      </c>
      <c r="I31" s="273"/>
      <c r="J31" s="273">
        <v>26</v>
      </c>
      <c r="K31" s="258">
        <f>F31-G31</f>
        <v>96</v>
      </c>
      <c r="L31" s="782">
        <f t="shared" ref="L31:L34" si="22">G31/18</f>
        <v>3</v>
      </c>
      <c r="M31" s="783"/>
      <c r="N31" s="205" t="s">
        <v>194</v>
      </c>
      <c r="O31" s="227">
        <f t="shared" ref="O31:O34" si="23">G31/F31*100</f>
        <v>36</v>
      </c>
      <c r="P31" s="274" t="s">
        <v>196</v>
      </c>
    </row>
    <row r="32" spans="1:16" ht="15" customHeight="1" x14ac:dyDescent="0.3">
      <c r="A32" s="147" t="s">
        <v>101</v>
      </c>
      <c r="B32" s="147" t="s">
        <v>192</v>
      </c>
      <c r="C32" s="205">
        <v>6</v>
      </c>
      <c r="D32" s="223" t="s">
        <v>102</v>
      </c>
      <c r="E32" s="224">
        <v>6</v>
      </c>
      <c r="F32" s="225">
        <f t="shared" si="20"/>
        <v>180</v>
      </c>
      <c r="G32" s="226">
        <f>SUM(H32+I32+J32)</f>
        <v>72</v>
      </c>
      <c r="H32" s="226">
        <v>36</v>
      </c>
      <c r="I32" s="226"/>
      <c r="J32" s="226">
        <v>36</v>
      </c>
      <c r="K32" s="226">
        <f t="shared" ref="K32:K33" si="24">F32-G32</f>
        <v>108</v>
      </c>
      <c r="L32" s="782">
        <f t="shared" si="22"/>
        <v>4</v>
      </c>
      <c r="M32" s="783"/>
      <c r="N32" s="205" t="s">
        <v>194</v>
      </c>
      <c r="O32" s="227">
        <f t="shared" si="23"/>
        <v>40</v>
      </c>
      <c r="P32" s="228" t="s">
        <v>196</v>
      </c>
    </row>
    <row r="33" spans="1:16" ht="15" customHeight="1" x14ac:dyDescent="0.3">
      <c r="A33" s="147" t="s">
        <v>101</v>
      </c>
      <c r="B33" s="147" t="s">
        <v>192</v>
      </c>
      <c r="C33" s="205">
        <v>7</v>
      </c>
      <c r="D33" s="223" t="s">
        <v>152</v>
      </c>
      <c r="E33" s="256">
        <v>5</v>
      </c>
      <c r="F33" s="257">
        <f t="shared" si="20"/>
        <v>150</v>
      </c>
      <c r="G33" s="258">
        <f>SUM(H33+I33+J33)</f>
        <v>72</v>
      </c>
      <c r="H33" s="258">
        <v>36</v>
      </c>
      <c r="I33" s="258"/>
      <c r="J33" s="258">
        <v>36</v>
      </c>
      <c r="K33" s="258">
        <f t="shared" si="24"/>
        <v>78</v>
      </c>
      <c r="L33" s="782">
        <f t="shared" si="22"/>
        <v>4</v>
      </c>
      <c r="M33" s="783"/>
      <c r="N33" s="205" t="s">
        <v>194</v>
      </c>
      <c r="O33" s="227">
        <f t="shared" si="23"/>
        <v>48</v>
      </c>
      <c r="P33" s="274" t="s">
        <v>196</v>
      </c>
    </row>
    <row r="34" spans="1:16" ht="15" customHeight="1" x14ac:dyDescent="0.3">
      <c r="A34" s="147" t="s">
        <v>101</v>
      </c>
      <c r="B34" s="147" t="s">
        <v>192</v>
      </c>
      <c r="C34" s="205">
        <v>8</v>
      </c>
      <c r="D34" s="252" t="s">
        <v>213</v>
      </c>
      <c r="E34" s="224">
        <v>5</v>
      </c>
      <c r="F34" s="310">
        <f t="shared" si="20"/>
        <v>150</v>
      </c>
      <c r="G34" s="226">
        <f t="shared" ref="G34" si="25">SUM(H34+I34+J34)</f>
        <v>72</v>
      </c>
      <c r="H34" s="310">
        <v>18</v>
      </c>
      <c r="I34" s="311"/>
      <c r="J34" s="311">
        <v>54</v>
      </c>
      <c r="K34" s="226">
        <f>F34-G34</f>
        <v>78</v>
      </c>
      <c r="L34" s="782">
        <f t="shared" si="22"/>
        <v>4</v>
      </c>
      <c r="M34" s="783"/>
      <c r="N34" s="205" t="s">
        <v>194</v>
      </c>
      <c r="O34" s="227">
        <f t="shared" si="23"/>
        <v>48</v>
      </c>
      <c r="P34" s="274" t="s">
        <v>196</v>
      </c>
    </row>
    <row r="35" spans="1:16" ht="15" customHeight="1" x14ac:dyDescent="0.3">
      <c r="A35" s="147"/>
      <c r="B35" s="147"/>
      <c r="C35" s="128"/>
      <c r="D35" s="154" t="s">
        <v>14</v>
      </c>
      <c r="E35" s="162">
        <f t="shared" ref="E35:K35" si="26">SUM(E27:E34)</f>
        <v>32</v>
      </c>
      <c r="F35" s="160">
        <f t="shared" si="26"/>
        <v>960</v>
      </c>
      <c r="G35" s="160">
        <f t="shared" si="26"/>
        <v>414</v>
      </c>
      <c r="H35" s="160">
        <f t="shared" si="26"/>
        <v>154</v>
      </c>
      <c r="I35" s="160">
        <f t="shared" si="26"/>
        <v>0</v>
      </c>
      <c r="J35" s="160">
        <f t="shared" si="26"/>
        <v>260</v>
      </c>
      <c r="K35" s="160">
        <f t="shared" si="26"/>
        <v>546</v>
      </c>
      <c r="L35" s="784">
        <f>SUM(L27:M34)</f>
        <v>23</v>
      </c>
      <c r="M35" s="793"/>
      <c r="N35" s="160"/>
      <c r="O35" s="160"/>
      <c r="P35" s="163"/>
    </row>
    <row r="36" spans="1:16" ht="15" customHeight="1" x14ac:dyDescent="0.3">
      <c r="A36" s="147"/>
      <c r="B36" s="147"/>
      <c r="C36" s="147"/>
      <c r="D36" s="149" t="s">
        <v>198</v>
      </c>
      <c r="E36" s="150">
        <f>30-E35</f>
        <v>-2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3"/>
    </row>
    <row r="37" spans="1:16" ht="15" customHeight="1" x14ac:dyDescent="0.3">
      <c r="A37" s="147"/>
      <c r="B37" s="147"/>
      <c r="C37" s="796" t="s">
        <v>201</v>
      </c>
      <c r="D37" s="796"/>
      <c r="E37" s="796"/>
      <c r="F37" s="796"/>
      <c r="G37" s="796"/>
      <c r="H37" s="796"/>
      <c r="I37" s="796"/>
      <c r="J37" s="796"/>
      <c r="K37" s="796"/>
      <c r="L37" s="796"/>
      <c r="M37" s="796"/>
      <c r="N37" s="796"/>
      <c r="O37" s="796"/>
      <c r="P37" s="796"/>
    </row>
    <row r="38" spans="1:16" ht="15" customHeight="1" x14ac:dyDescent="0.3">
      <c r="A38" s="147"/>
      <c r="B38" s="147"/>
      <c r="C38" s="797" t="s">
        <v>0</v>
      </c>
      <c r="D38" s="798" t="s">
        <v>178</v>
      </c>
      <c r="E38" s="800" t="s">
        <v>179</v>
      </c>
      <c r="F38" s="806" t="s">
        <v>180</v>
      </c>
      <c r="G38" s="806"/>
      <c r="H38" s="806"/>
      <c r="I38" s="806"/>
      <c r="J38" s="806"/>
      <c r="K38" s="807"/>
      <c r="L38" s="800" t="s">
        <v>181</v>
      </c>
      <c r="M38" s="800"/>
      <c r="N38" s="800" t="s">
        <v>182</v>
      </c>
      <c r="O38" s="800" t="s">
        <v>183</v>
      </c>
      <c r="P38" s="800" t="s">
        <v>184</v>
      </c>
    </row>
    <row r="39" spans="1:16" ht="15" customHeight="1" x14ac:dyDescent="0.3">
      <c r="A39" s="147"/>
      <c r="B39" s="147"/>
      <c r="C39" s="797"/>
      <c r="D39" s="798"/>
      <c r="E39" s="800"/>
      <c r="F39" s="800" t="s">
        <v>9</v>
      </c>
      <c r="G39" s="815" t="s">
        <v>185</v>
      </c>
      <c r="H39" s="815"/>
      <c r="I39" s="815"/>
      <c r="J39" s="815"/>
      <c r="K39" s="800" t="s">
        <v>186</v>
      </c>
      <c r="L39" s="800"/>
      <c r="M39" s="800"/>
      <c r="N39" s="800"/>
      <c r="O39" s="800"/>
      <c r="P39" s="800"/>
    </row>
    <row r="40" spans="1:16" ht="15" customHeight="1" x14ac:dyDescent="0.3">
      <c r="A40" s="147"/>
      <c r="B40" s="147"/>
      <c r="C40" s="797"/>
      <c r="D40" s="798"/>
      <c r="E40" s="800"/>
      <c r="F40" s="807"/>
      <c r="G40" s="800" t="s">
        <v>187</v>
      </c>
      <c r="H40" s="806" t="s">
        <v>188</v>
      </c>
      <c r="I40" s="807"/>
      <c r="J40" s="807"/>
      <c r="K40" s="807"/>
      <c r="L40" s="800"/>
      <c r="M40" s="800"/>
      <c r="N40" s="800"/>
      <c r="O40" s="800"/>
      <c r="P40" s="800"/>
    </row>
    <row r="41" spans="1:16" ht="15" customHeight="1" x14ac:dyDescent="0.3">
      <c r="A41" s="147"/>
      <c r="B41" s="147"/>
      <c r="C41" s="797"/>
      <c r="D41" s="798"/>
      <c r="E41" s="800"/>
      <c r="F41" s="807"/>
      <c r="G41" s="805"/>
      <c r="H41" s="800" t="s">
        <v>15</v>
      </c>
      <c r="I41" s="800" t="s">
        <v>189</v>
      </c>
      <c r="J41" s="800" t="s">
        <v>190</v>
      </c>
      <c r="K41" s="807"/>
      <c r="L41" s="800"/>
      <c r="M41" s="800"/>
      <c r="N41" s="800"/>
      <c r="O41" s="800"/>
      <c r="P41" s="800"/>
    </row>
    <row r="42" spans="1:16" ht="15" customHeight="1" x14ac:dyDescent="0.3">
      <c r="A42" s="147"/>
      <c r="B42" s="147"/>
      <c r="C42" s="797"/>
      <c r="D42" s="798"/>
      <c r="E42" s="800"/>
      <c r="F42" s="807"/>
      <c r="G42" s="805"/>
      <c r="H42" s="800"/>
      <c r="I42" s="800"/>
      <c r="J42" s="800"/>
      <c r="K42" s="807"/>
      <c r="L42" s="800"/>
      <c r="M42" s="800"/>
      <c r="N42" s="800"/>
      <c r="O42" s="800"/>
      <c r="P42" s="800"/>
    </row>
    <row r="43" spans="1:16" ht="14.55" customHeight="1" x14ac:dyDescent="0.3">
      <c r="A43" s="147"/>
      <c r="B43" s="147"/>
      <c r="C43" s="797"/>
      <c r="D43" s="798"/>
      <c r="E43" s="800"/>
      <c r="F43" s="807"/>
      <c r="G43" s="805"/>
      <c r="H43" s="800"/>
      <c r="I43" s="800"/>
      <c r="J43" s="800"/>
      <c r="K43" s="807"/>
      <c r="L43" s="800"/>
      <c r="M43" s="800"/>
      <c r="N43" s="800"/>
      <c r="O43" s="800"/>
      <c r="P43" s="800"/>
    </row>
    <row r="44" spans="1:16" ht="30" customHeight="1" x14ac:dyDescent="0.3">
      <c r="A44" s="147"/>
      <c r="B44" s="147"/>
      <c r="C44" s="797"/>
      <c r="D44" s="798"/>
      <c r="E44" s="800"/>
      <c r="F44" s="807"/>
      <c r="G44" s="805"/>
      <c r="H44" s="800"/>
      <c r="I44" s="800"/>
      <c r="J44" s="800"/>
      <c r="K44" s="807"/>
      <c r="L44" s="800"/>
      <c r="M44" s="800"/>
      <c r="N44" s="800"/>
      <c r="O44" s="800"/>
      <c r="P44" s="800"/>
    </row>
    <row r="45" spans="1:16" ht="15" customHeight="1" x14ac:dyDescent="0.3">
      <c r="A45" s="147" t="s">
        <v>101</v>
      </c>
      <c r="B45" s="147" t="s">
        <v>192</v>
      </c>
      <c r="C45" s="205">
        <v>1</v>
      </c>
      <c r="D45" s="252" t="s">
        <v>259</v>
      </c>
      <c r="E45" s="224">
        <v>4</v>
      </c>
      <c r="F45" s="310">
        <f t="shared" ref="F45:F47" si="27">E45*30</f>
        <v>120</v>
      </c>
      <c r="G45" s="226">
        <f t="shared" ref="G45:G47" si="28">SUM(H45+I45+J45)</f>
        <v>60</v>
      </c>
      <c r="H45" s="225">
        <v>12</v>
      </c>
      <c r="I45" s="225"/>
      <c r="J45" s="225">
        <v>48</v>
      </c>
      <c r="K45" s="226">
        <f>F45-G45</f>
        <v>60</v>
      </c>
      <c r="L45" s="792">
        <f>G45/15</f>
        <v>4</v>
      </c>
      <c r="M45" s="792"/>
      <c r="N45" s="205" t="s">
        <v>194</v>
      </c>
      <c r="O45" s="227">
        <f>G45/F45*100</f>
        <v>50</v>
      </c>
      <c r="P45" s="274" t="s">
        <v>196</v>
      </c>
    </row>
    <row r="46" spans="1:16" ht="14.55" customHeight="1" x14ac:dyDescent="0.3">
      <c r="A46" s="147" t="s">
        <v>101</v>
      </c>
      <c r="B46" s="147" t="s">
        <v>192</v>
      </c>
      <c r="C46" s="205">
        <v>2</v>
      </c>
      <c r="D46" s="252" t="s">
        <v>235</v>
      </c>
      <c r="E46" s="224">
        <v>6</v>
      </c>
      <c r="F46" s="310">
        <f t="shared" si="27"/>
        <v>180</v>
      </c>
      <c r="G46" s="226">
        <f t="shared" si="28"/>
        <v>60</v>
      </c>
      <c r="H46" s="225">
        <v>30</v>
      </c>
      <c r="I46" s="225"/>
      <c r="J46" s="225">
        <v>30</v>
      </c>
      <c r="K46" s="226">
        <f t="shared" ref="K46:K47" si="29">F46-G46</f>
        <v>120</v>
      </c>
      <c r="L46" s="792">
        <f>G46/15</f>
        <v>4</v>
      </c>
      <c r="M46" s="792"/>
      <c r="N46" s="205" t="s">
        <v>194</v>
      </c>
      <c r="O46" s="227">
        <f>G46/F46*100</f>
        <v>33.333333333333329</v>
      </c>
      <c r="P46" s="274" t="s">
        <v>196</v>
      </c>
    </row>
    <row r="47" spans="1:16" ht="15" customHeight="1" x14ac:dyDescent="0.3">
      <c r="A47" s="147" t="s">
        <v>101</v>
      </c>
      <c r="B47" s="147" t="s">
        <v>192</v>
      </c>
      <c r="C47" s="205">
        <v>3</v>
      </c>
      <c r="D47" s="252" t="s">
        <v>46</v>
      </c>
      <c r="E47" s="224">
        <v>3</v>
      </c>
      <c r="F47" s="310">
        <f t="shared" si="27"/>
        <v>90</v>
      </c>
      <c r="G47" s="226">
        <f t="shared" si="28"/>
        <v>30</v>
      </c>
      <c r="H47" s="225">
        <v>16</v>
      </c>
      <c r="I47" s="225"/>
      <c r="J47" s="225">
        <v>14</v>
      </c>
      <c r="K47" s="226">
        <f t="shared" si="29"/>
        <v>60</v>
      </c>
      <c r="L47" s="792">
        <f>G47/15</f>
        <v>2</v>
      </c>
      <c r="M47" s="792"/>
      <c r="N47" s="205"/>
      <c r="O47" s="227">
        <f>G47/F47*100</f>
        <v>33.333333333333329</v>
      </c>
      <c r="P47" s="228" t="s">
        <v>196</v>
      </c>
    </row>
    <row r="48" spans="1:16" ht="15" customHeight="1" x14ac:dyDescent="0.3">
      <c r="A48" s="147" t="s">
        <v>101</v>
      </c>
      <c r="B48" s="147" t="s">
        <v>192</v>
      </c>
      <c r="C48" s="205">
        <v>4</v>
      </c>
      <c r="D48" s="252" t="s">
        <v>285</v>
      </c>
      <c r="E48" s="372">
        <v>2</v>
      </c>
      <c r="F48" s="205">
        <f>E48*30</f>
        <v>60</v>
      </c>
      <c r="G48" s="226">
        <f>SUM(H48+I48+J48)</f>
        <v>30</v>
      </c>
      <c r="H48" s="205">
        <v>16</v>
      </c>
      <c r="I48" s="205"/>
      <c r="J48" s="205">
        <v>14</v>
      </c>
      <c r="K48" s="205">
        <f>F48-G48</f>
        <v>30</v>
      </c>
      <c r="L48" s="792">
        <f>G48/15</f>
        <v>2</v>
      </c>
      <c r="M48" s="792"/>
      <c r="N48" s="205" t="s">
        <v>191</v>
      </c>
      <c r="O48" s="227">
        <f>G48/F48*100</f>
        <v>50</v>
      </c>
      <c r="P48" s="274" t="s">
        <v>196</v>
      </c>
    </row>
    <row r="49" spans="1:16" ht="15" customHeight="1" x14ac:dyDescent="0.3">
      <c r="A49" s="147" t="s">
        <v>101</v>
      </c>
      <c r="B49" s="147" t="s">
        <v>192</v>
      </c>
      <c r="C49" s="205">
        <v>5</v>
      </c>
      <c r="D49" s="252" t="s">
        <v>275</v>
      </c>
      <c r="E49" s="224">
        <v>3</v>
      </c>
      <c r="F49" s="310">
        <f>E49*30</f>
        <v>90</v>
      </c>
      <c r="G49" s="226">
        <f>SUM(H49+I49+J49)</f>
        <v>30</v>
      </c>
      <c r="H49" s="310">
        <v>15</v>
      </c>
      <c r="I49" s="311"/>
      <c r="J49" s="311">
        <v>15</v>
      </c>
      <c r="K49" s="226">
        <f>F49-G49</f>
        <v>60</v>
      </c>
      <c r="L49" s="792">
        <f>G49/15</f>
        <v>2</v>
      </c>
      <c r="M49" s="792"/>
      <c r="N49" s="205" t="s">
        <v>191</v>
      </c>
      <c r="O49" s="227">
        <f>G49/F49*100</f>
        <v>33.333333333333329</v>
      </c>
      <c r="P49" s="228" t="s">
        <v>319</v>
      </c>
    </row>
    <row r="50" spans="1:16" ht="14.55" customHeight="1" x14ac:dyDescent="0.3">
      <c r="A50" s="147" t="s">
        <v>191</v>
      </c>
      <c r="B50" s="147" t="s">
        <v>197</v>
      </c>
      <c r="C50" s="205">
        <v>6</v>
      </c>
      <c r="D50" s="252" t="s">
        <v>272</v>
      </c>
      <c r="E50" s="224">
        <v>4</v>
      </c>
      <c r="F50" s="225">
        <f t="shared" ref="F50:F52" si="30">E50*30</f>
        <v>120</v>
      </c>
      <c r="G50" s="226">
        <f>SUM(H50+I50+J50)</f>
        <v>45</v>
      </c>
      <c r="H50" s="225">
        <v>30</v>
      </c>
      <c r="I50" s="225"/>
      <c r="J50" s="225">
        <v>15</v>
      </c>
      <c r="K50" s="226">
        <f t="shared" ref="K50:K52" si="31">F50-G50</f>
        <v>75</v>
      </c>
      <c r="L50" s="782">
        <f t="shared" ref="L50:L52" si="32">G50/15</f>
        <v>3</v>
      </c>
      <c r="M50" s="783"/>
      <c r="N50" s="205" t="s">
        <v>191</v>
      </c>
      <c r="O50" s="227">
        <f t="shared" ref="O50:O52" si="33">G50/F50*100</f>
        <v>37.5</v>
      </c>
      <c r="P50" s="439"/>
    </row>
    <row r="51" spans="1:16" ht="30" customHeight="1" x14ac:dyDescent="0.3">
      <c r="A51" s="147" t="s">
        <v>101</v>
      </c>
      <c r="B51" s="147" t="s">
        <v>197</v>
      </c>
      <c r="C51" s="205">
        <v>7</v>
      </c>
      <c r="D51" s="252" t="s">
        <v>332</v>
      </c>
      <c r="E51" s="224">
        <v>4</v>
      </c>
      <c r="F51" s="225">
        <f t="shared" si="30"/>
        <v>120</v>
      </c>
      <c r="G51" s="226">
        <f>SUM(H51+I51+J51)</f>
        <v>46</v>
      </c>
      <c r="H51" s="225"/>
      <c r="I51" s="225"/>
      <c r="J51" s="225">
        <v>46</v>
      </c>
      <c r="K51" s="226">
        <f t="shared" si="31"/>
        <v>74</v>
      </c>
      <c r="L51" s="792">
        <f t="shared" si="32"/>
        <v>3.0666666666666669</v>
      </c>
      <c r="M51" s="792"/>
      <c r="N51" s="205" t="s">
        <v>191</v>
      </c>
      <c r="O51" s="227">
        <f t="shared" si="33"/>
        <v>38.333333333333336</v>
      </c>
      <c r="P51" s="274" t="s">
        <v>196</v>
      </c>
    </row>
    <row r="52" spans="1:16" ht="45" customHeight="1" x14ac:dyDescent="0.3">
      <c r="A52" s="147" t="s">
        <v>101</v>
      </c>
      <c r="B52" s="147" t="s">
        <v>197</v>
      </c>
      <c r="C52" s="205">
        <v>8</v>
      </c>
      <c r="D52" s="154" t="s">
        <v>296</v>
      </c>
      <c r="E52" s="385">
        <v>4</v>
      </c>
      <c r="F52" s="386">
        <f t="shared" si="30"/>
        <v>120</v>
      </c>
      <c r="G52" s="386">
        <f>H52+I52+J52</f>
        <v>60</v>
      </c>
      <c r="H52" s="388">
        <v>18</v>
      </c>
      <c r="I52" s="388"/>
      <c r="J52" s="388">
        <v>42</v>
      </c>
      <c r="K52" s="387">
        <f t="shared" si="31"/>
        <v>60</v>
      </c>
      <c r="L52" s="792">
        <f t="shared" si="32"/>
        <v>4</v>
      </c>
      <c r="M52" s="792"/>
      <c r="N52" s="205" t="s">
        <v>191</v>
      </c>
      <c r="O52" s="227">
        <f t="shared" si="33"/>
        <v>50</v>
      </c>
      <c r="P52" s="274" t="s">
        <v>196</v>
      </c>
    </row>
    <row r="53" spans="1:16" ht="15" customHeight="1" x14ac:dyDescent="0.3">
      <c r="A53" s="147"/>
      <c r="B53" s="147"/>
      <c r="C53" s="176"/>
      <c r="D53" s="148" t="s">
        <v>14</v>
      </c>
      <c r="E53" s="162">
        <f t="shared" ref="E53:K53" si="34">SUM(E45:E52)</f>
        <v>30</v>
      </c>
      <c r="F53" s="193">
        <f t="shared" si="34"/>
        <v>900</v>
      </c>
      <c r="G53" s="193">
        <f t="shared" si="34"/>
        <v>361</v>
      </c>
      <c r="H53" s="193">
        <f t="shared" si="34"/>
        <v>137</v>
      </c>
      <c r="I53" s="193">
        <f t="shared" si="34"/>
        <v>0</v>
      </c>
      <c r="J53" s="193">
        <f t="shared" si="34"/>
        <v>224</v>
      </c>
      <c r="K53" s="193">
        <f t="shared" si="34"/>
        <v>539</v>
      </c>
      <c r="L53" s="794">
        <f>SUM(L45:M52)</f>
        <v>24.066666666666666</v>
      </c>
      <c r="M53" s="795"/>
      <c r="N53" s="178"/>
      <c r="O53" s="178"/>
      <c r="P53" s="163"/>
    </row>
    <row r="54" spans="1:16" ht="15" customHeight="1" x14ac:dyDescent="0.3">
      <c r="A54" s="147"/>
      <c r="B54" s="147"/>
      <c r="C54" s="147"/>
      <c r="D54" s="149" t="s">
        <v>198</v>
      </c>
      <c r="E54" s="150">
        <f>30-E53</f>
        <v>0</v>
      </c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3"/>
    </row>
    <row r="55" spans="1:16" ht="15" customHeight="1" x14ac:dyDescent="0.3">
      <c r="A55" s="147"/>
      <c r="B55" s="147"/>
      <c r="C55" s="796" t="s">
        <v>202</v>
      </c>
      <c r="D55" s="796"/>
      <c r="E55" s="796"/>
      <c r="F55" s="796"/>
      <c r="G55" s="796"/>
      <c r="H55" s="796"/>
      <c r="I55" s="796"/>
      <c r="J55" s="796"/>
      <c r="K55" s="796"/>
      <c r="L55" s="796"/>
      <c r="M55" s="796"/>
      <c r="N55" s="796"/>
      <c r="O55" s="796"/>
      <c r="P55" s="796"/>
    </row>
    <row r="56" spans="1:16" ht="15" customHeight="1" x14ac:dyDescent="0.3">
      <c r="A56" s="147"/>
      <c r="B56" s="147"/>
      <c r="C56" s="797" t="s">
        <v>0</v>
      </c>
      <c r="D56" s="798" t="s">
        <v>178</v>
      </c>
      <c r="E56" s="800" t="s">
        <v>179</v>
      </c>
      <c r="F56" s="806" t="s">
        <v>180</v>
      </c>
      <c r="G56" s="806"/>
      <c r="H56" s="806"/>
      <c r="I56" s="806"/>
      <c r="J56" s="806"/>
      <c r="K56" s="807"/>
      <c r="L56" s="786" t="s">
        <v>181</v>
      </c>
      <c r="M56" s="787"/>
      <c r="N56" s="800" t="s">
        <v>182</v>
      </c>
      <c r="O56" s="800" t="s">
        <v>183</v>
      </c>
      <c r="P56" s="800" t="s">
        <v>184</v>
      </c>
    </row>
    <row r="57" spans="1:16" ht="15" customHeight="1" x14ac:dyDescent="0.3">
      <c r="A57" s="147"/>
      <c r="B57" s="147"/>
      <c r="C57" s="797"/>
      <c r="D57" s="798"/>
      <c r="E57" s="800"/>
      <c r="F57" s="800" t="s">
        <v>9</v>
      </c>
      <c r="G57" s="815" t="s">
        <v>185</v>
      </c>
      <c r="H57" s="815"/>
      <c r="I57" s="815"/>
      <c r="J57" s="815"/>
      <c r="K57" s="800" t="s">
        <v>186</v>
      </c>
      <c r="L57" s="788"/>
      <c r="M57" s="789"/>
      <c r="N57" s="800"/>
      <c r="O57" s="800"/>
      <c r="P57" s="800"/>
    </row>
    <row r="58" spans="1:16" ht="15" customHeight="1" x14ac:dyDescent="0.3">
      <c r="A58" s="147"/>
      <c r="B58" s="147"/>
      <c r="C58" s="797"/>
      <c r="D58" s="798"/>
      <c r="E58" s="800"/>
      <c r="F58" s="807"/>
      <c r="G58" s="800" t="s">
        <v>187</v>
      </c>
      <c r="H58" s="806" t="s">
        <v>188</v>
      </c>
      <c r="I58" s="807"/>
      <c r="J58" s="807"/>
      <c r="K58" s="807"/>
      <c r="L58" s="788"/>
      <c r="M58" s="789"/>
      <c r="N58" s="800"/>
      <c r="O58" s="800"/>
      <c r="P58" s="800"/>
    </row>
    <row r="59" spans="1:16" ht="15" customHeight="1" x14ac:dyDescent="0.3">
      <c r="A59" s="147"/>
      <c r="B59" s="147"/>
      <c r="C59" s="797"/>
      <c r="D59" s="798"/>
      <c r="E59" s="800"/>
      <c r="F59" s="807"/>
      <c r="G59" s="805"/>
      <c r="H59" s="800" t="s">
        <v>15</v>
      </c>
      <c r="I59" s="800" t="s">
        <v>189</v>
      </c>
      <c r="J59" s="800" t="s">
        <v>190</v>
      </c>
      <c r="K59" s="807"/>
      <c r="L59" s="788"/>
      <c r="M59" s="789"/>
      <c r="N59" s="800"/>
      <c r="O59" s="800"/>
      <c r="P59" s="800"/>
    </row>
    <row r="60" spans="1:16" ht="15" customHeight="1" x14ac:dyDescent="0.3">
      <c r="A60" s="147"/>
      <c r="B60" s="147"/>
      <c r="C60" s="797"/>
      <c r="D60" s="798"/>
      <c r="E60" s="800"/>
      <c r="F60" s="807"/>
      <c r="G60" s="805"/>
      <c r="H60" s="800"/>
      <c r="I60" s="800"/>
      <c r="J60" s="800"/>
      <c r="K60" s="807"/>
      <c r="L60" s="788"/>
      <c r="M60" s="789"/>
      <c r="N60" s="800"/>
      <c r="O60" s="800"/>
      <c r="P60" s="800"/>
    </row>
    <row r="61" spans="1:16" ht="14.25" customHeight="1" x14ac:dyDescent="0.3">
      <c r="A61" s="147"/>
      <c r="B61" s="147"/>
      <c r="C61" s="797"/>
      <c r="D61" s="798"/>
      <c r="E61" s="800"/>
      <c r="F61" s="807"/>
      <c r="G61" s="805"/>
      <c r="H61" s="800"/>
      <c r="I61" s="800"/>
      <c r="J61" s="800"/>
      <c r="K61" s="807"/>
      <c r="L61" s="788"/>
      <c r="M61" s="789"/>
      <c r="N61" s="800"/>
      <c r="O61" s="800"/>
      <c r="P61" s="800"/>
    </row>
    <row r="62" spans="1:16" ht="30" customHeight="1" x14ac:dyDescent="0.3">
      <c r="A62" s="147"/>
      <c r="B62" s="147"/>
      <c r="C62" s="797"/>
      <c r="D62" s="799"/>
      <c r="E62" s="801"/>
      <c r="F62" s="814"/>
      <c r="G62" s="816"/>
      <c r="H62" s="801"/>
      <c r="I62" s="801"/>
      <c r="J62" s="801"/>
      <c r="K62" s="814"/>
      <c r="L62" s="790"/>
      <c r="M62" s="791"/>
      <c r="N62" s="801"/>
      <c r="O62" s="801"/>
      <c r="P62" s="801"/>
    </row>
    <row r="63" spans="1:16" ht="15" customHeight="1" x14ac:dyDescent="0.3">
      <c r="A63" s="147" t="s">
        <v>191</v>
      </c>
      <c r="B63" s="147" t="s">
        <v>192</v>
      </c>
      <c r="C63" s="205">
        <v>1</v>
      </c>
      <c r="D63" s="252" t="s">
        <v>32</v>
      </c>
      <c r="E63" s="224">
        <v>3</v>
      </c>
      <c r="F63" s="225">
        <f>E63*30</f>
        <v>90</v>
      </c>
      <c r="G63" s="226">
        <f>SUM(H63+I63+J63)</f>
        <v>36</v>
      </c>
      <c r="H63" s="225">
        <v>18</v>
      </c>
      <c r="I63" s="225"/>
      <c r="J63" s="225">
        <v>18</v>
      </c>
      <c r="K63" s="226">
        <f>F63-G63</f>
        <v>54</v>
      </c>
      <c r="L63" s="792">
        <f>G63/18</f>
        <v>2</v>
      </c>
      <c r="M63" s="792"/>
      <c r="N63" s="205" t="s">
        <v>194</v>
      </c>
      <c r="O63" s="227">
        <f>G63/F63*100</f>
        <v>40</v>
      </c>
      <c r="P63" s="228" t="s">
        <v>308</v>
      </c>
    </row>
    <row r="64" spans="1:16" ht="15" customHeight="1" x14ac:dyDescent="0.3">
      <c r="A64" s="147" t="s">
        <v>191</v>
      </c>
      <c r="B64" s="147" t="s">
        <v>192</v>
      </c>
      <c r="C64" s="205">
        <v>2</v>
      </c>
      <c r="D64" s="223" t="s">
        <v>311</v>
      </c>
      <c r="E64" s="224">
        <v>5</v>
      </c>
      <c r="F64" s="225">
        <f>E64*30</f>
        <v>150</v>
      </c>
      <c r="G64" s="226">
        <f t="shared" ref="G64:G65" si="35">SUM(H64+I64+J64)</f>
        <v>120</v>
      </c>
      <c r="H64" s="226">
        <v>60</v>
      </c>
      <c r="I64" s="226"/>
      <c r="J64" s="226">
        <v>60</v>
      </c>
      <c r="K64" s="226">
        <f>F64-G64</f>
        <v>30</v>
      </c>
      <c r="L64" s="792">
        <f>G64/18</f>
        <v>6.666666666666667</v>
      </c>
      <c r="M64" s="792"/>
      <c r="N64" s="205" t="s">
        <v>276</v>
      </c>
      <c r="O64" s="227">
        <f t="shared" ref="O64" si="36">G64/F64*100</f>
        <v>80</v>
      </c>
      <c r="P64" s="291"/>
    </row>
    <row r="65" spans="1:16" ht="14.25" customHeight="1" x14ac:dyDescent="0.3">
      <c r="A65" s="147" t="s">
        <v>101</v>
      </c>
      <c r="B65" s="147" t="s">
        <v>192</v>
      </c>
      <c r="C65" s="205">
        <v>3</v>
      </c>
      <c r="D65" s="223" t="s">
        <v>46</v>
      </c>
      <c r="E65" s="385">
        <v>3</v>
      </c>
      <c r="F65" s="386">
        <f t="shared" ref="F65" si="37">E65*30</f>
        <v>90</v>
      </c>
      <c r="G65" s="387">
        <f t="shared" si="35"/>
        <v>36</v>
      </c>
      <c r="H65" s="388">
        <v>18</v>
      </c>
      <c r="I65" s="388"/>
      <c r="J65" s="388">
        <v>18</v>
      </c>
      <c r="K65" s="387">
        <f t="shared" ref="K65" si="38">F65-G65</f>
        <v>54</v>
      </c>
      <c r="L65" s="792">
        <f t="shared" ref="L65" si="39">G65/18</f>
        <v>2</v>
      </c>
      <c r="M65" s="792"/>
      <c r="N65" s="205" t="s">
        <v>194</v>
      </c>
      <c r="O65" s="227">
        <f>G65/F65*100</f>
        <v>40</v>
      </c>
      <c r="P65" s="228" t="s">
        <v>196</v>
      </c>
    </row>
    <row r="66" spans="1:16" ht="15" customHeight="1" x14ac:dyDescent="0.3">
      <c r="A66" s="147" t="s">
        <v>101</v>
      </c>
      <c r="B66" s="147" t="s">
        <v>192</v>
      </c>
      <c r="C66" s="205">
        <v>4</v>
      </c>
      <c r="D66" s="252" t="s">
        <v>285</v>
      </c>
      <c r="E66" s="372">
        <v>3</v>
      </c>
      <c r="F66" s="205">
        <f>E66*30</f>
        <v>90</v>
      </c>
      <c r="G66" s="226">
        <f t="shared" ref="G66" si="40">SUM(H66+I66+J66)</f>
        <v>36</v>
      </c>
      <c r="H66" s="205">
        <v>18</v>
      </c>
      <c r="I66" s="205"/>
      <c r="J66" s="205">
        <v>18</v>
      </c>
      <c r="K66" s="205">
        <f>F66-G66</f>
        <v>54</v>
      </c>
      <c r="L66" s="792">
        <f>G66/18</f>
        <v>2</v>
      </c>
      <c r="M66" s="792"/>
      <c r="N66" s="205" t="s">
        <v>194</v>
      </c>
      <c r="O66" s="227">
        <f>G66/F66*100</f>
        <v>40</v>
      </c>
      <c r="P66" s="274" t="s">
        <v>196</v>
      </c>
    </row>
    <row r="67" spans="1:16" ht="14.25" customHeight="1" x14ac:dyDescent="0.3">
      <c r="A67" s="147" t="s">
        <v>101</v>
      </c>
      <c r="B67" s="147" t="s">
        <v>192</v>
      </c>
      <c r="C67" s="205">
        <v>5</v>
      </c>
      <c r="D67" s="223" t="s">
        <v>286</v>
      </c>
      <c r="E67" s="256">
        <v>1</v>
      </c>
      <c r="F67" s="272">
        <f>E67*30</f>
        <v>30</v>
      </c>
      <c r="G67" s="258">
        <f>SUM(H67+I67+J67)</f>
        <v>18</v>
      </c>
      <c r="H67" s="257"/>
      <c r="I67" s="257"/>
      <c r="J67" s="257">
        <v>18</v>
      </c>
      <c r="K67" s="258">
        <f>F67-G67</f>
        <v>12</v>
      </c>
      <c r="L67" s="792">
        <f>G67/18</f>
        <v>1</v>
      </c>
      <c r="M67" s="792"/>
      <c r="N67" s="205" t="s">
        <v>276</v>
      </c>
      <c r="O67" s="227">
        <f>G67/F67*100</f>
        <v>60</v>
      </c>
      <c r="P67" s="228" t="s">
        <v>196</v>
      </c>
    </row>
    <row r="68" spans="1:16" ht="14.25" customHeight="1" x14ac:dyDescent="0.3">
      <c r="A68" s="147" t="s">
        <v>101</v>
      </c>
      <c r="B68" s="147" t="s">
        <v>192</v>
      </c>
      <c r="C68" s="205">
        <v>6</v>
      </c>
      <c r="D68" s="223" t="s">
        <v>149</v>
      </c>
      <c r="E68" s="256">
        <v>5</v>
      </c>
      <c r="F68" s="272">
        <f t="shared" ref="F68" si="41">E68*30</f>
        <v>150</v>
      </c>
      <c r="G68" s="258">
        <f>SUM(H68+I68+J68)</f>
        <v>72</v>
      </c>
      <c r="H68" s="272">
        <v>36</v>
      </c>
      <c r="I68" s="273"/>
      <c r="J68" s="273">
        <v>36</v>
      </c>
      <c r="K68" s="258">
        <f t="shared" ref="K68" si="42">F68-G68</f>
        <v>78</v>
      </c>
      <c r="L68" s="792">
        <f t="shared" ref="L68:L69" si="43">G68/18</f>
        <v>4</v>
      </c>
      <c r="M68" s="792"/>
      <c r="N68" s="205" t="s">
        <v>194</v>
      </c>
      <c r="O68" s="227">
        <f t="shared" ref="O68" si="44">G68/F68*100</f>
        <v>48</v>
      </c>
      <c r="P68" s="228" t="s">
        <v>196</v>
      </c>
    </row>
    <row r="69" spans="1:16" ht="15.75" customHeight="1" x14ac:dyDescent="0.3">
      <c r="A69" s="147" t="s">
        <v>101</v>
      </c>
      <c r="B69" s="147" t="s">
        <v>192</v>
      </c>
      <c r="C69" s="205">
        <v>7</v>
      </c>
      <c r="D69" s="223" t="s">
        <v>284</v>
      </c>
      <c r="E69" s="224">
        <v>6</v>
      </c>
      <c r="F69" s="225">
        <f>E69*30</f>
        <v>180</v>
      </c>
      <c r="G69" s="226">
        <f t="shared" ref="G69" si="45">SUM(H69+I69+J69)</f>
        <v>108</v>
      </c>
      <c r="H69" s="310"/>
      <c r="I69" s="311"/>
      <c r="J69" s="311">
        <v>108</v>
      </c>
      <c r="K69" s="226">
        <f>F69-G69</f>
        <v>72</v>
      </c>
      <c r="L69" s="792">
        <f t="shared" si="43"/>
        <v>6</v>
      </c>
      <c r="M69" s="792"/>
      <c r="N69" s="205" t="s">
        <v>276</v>
      </c>
      <c r="O69" s="227">
        <f>G69/F69*100</f>
        <v>60</v>
      </c>
      <c r="P69" s="228" t="s">
        <v>196</v>
      </c>
    </row>
    <row r="70" spans="1:16" ht="30" customHeight="1" x14ac:dyDescent="0.3">
      <c r="A70" s="147" t="s">
        <v>191</v>
      </c>
      <c r="B70" s="147" t="s">
        <v>197</v>
      </c>
      <c r="C70" s="205">
        <v>8</v>
      </c>
      <c r="D70" s="223" t="s">
        <v>209</v>
      </c>
      <c r="E70" s="224">
        <v>4</v>
      </c>
      <c r="F70" s="310">
        <f>E70*30</f>
        <v>120</v>
      </c>
      <c r="G70" s="310">
        <f>H70+I70+J70</f>
        <v>54</v>
      </c>
      <c r="H70" s="225">
        <v>36</v>
      </c>
      <c r="I70" s="225"/>
      <c r="J70" s="225">
        <v>18</v>
      </c>
      <c r="K70" s="226">
        <f>F70-G70</f>
        <v>66</v>
      </c>
      <c r="L70" s="792">
        <v>3</v>
      </c>
      <c r="M70" s="792"/>
      <c r="N70" s="205" t="s">
        <v>191</v>
      </c>
      <c r="O70" s="227">
        <f>G70/F70*100</f>
        <v>45</v>
      </c>
      <c r="P70" s="291"/>
    </row>
    <row r="71" spans="1:16" ht="15.75" customHeight="1" x14ac:dyDescent="0.3">
      <c r="A71" s="147"/>
      <c r="B71" s="147"/>
      <c r="C71" s="128"/>
      <c r="D71" s="154" t="s">
        <v>14</v>
      </c>
      <c r="E71" s="162">
        <f t="shared" ref="E71:K71" si="46">SUM(E63:E70)</f>
        <v>30</v>
      </c>
      <c r="F71" s="193">
        <f t="shared" si="46"/>
        <v>900</v>
      </c>
      <c r="G71" s="193">
        <f t="shared" si="46"/>
        <v>480</v>
      </c>
      <c r="H71" s="193">
        <f t="shared" si="46"/>
        <v>186</v>
      </c>
      <c r="I71" s="193">
        <f t="shared" si="46"/>
        <v>0</v>
      </c>
      <c r="J71" s="193">
        <f t="shared" si="46"/>
        <v>294</v>
      </c>
      <c r="K71" s="193">
        <f t="shared" si="46"/>
        <v>420</v>
      </c>
      <c r="L71" s="784">
        <f>SUM(L63:M70)</f>
        <v>26.666666666666668</v>
      </c>
      <c r="M71" s="785"/>
      <c r="N71" s="160"/>
      <c r="O71" s="160"/>
      <c r="P71" s="165"/>
    </row>
    <row r="72" spans="1:16" ht="15.75" customHeight="1" x14ac:dyDescent="0.3">
      <c r="A72" s="147"/>
      <c r="B72" s="147"/>
      <c r="C72" s="147"/>
      <c r="D72" s="149" t="s">
        <v>198</v>
      </c>
      <c r="E72" s="150">
        <f>30-E71</f>
        <v>0</v>
      </c>
      <c r="F72" s="151"/>
      <c r="G72" s="151"/>
      <c r="H72" s="151"/>
      <c r="I72" s="151"/>
      <c r="J72" s="151"/>
      <c r="K72" s="151"/>
      <c r="L72" s="151"/>
      <c r="M72" s="151"/>
      <c r="N72" s="151"/>
      <c r="O72" s="152"/>
      <c r="P72" s="153"/>
    </row>
    <row r="73" spans="1:16" ht="15.75" customHeight="1" x14ac:dyDescent="0.3">
      <c r="A73" s="147"/>
      <c r="B73" s="147"/>
      <c r="C73" s="796" t="s">
        <v>203</v>
      </c>
      <c r="D73" s="796"/>
      <c r="E73" s="796"/>
      <c r="F73" s="796"/>
      <c r="G73" s="796"/>
      <c r="H73" s="796"/>
      <c r="I73" s="796"/>
      <c r="J73" s="796"/>
      <c r="K73" s="796"/>
      <c r="L73" s="796"/>
      <c r="M73" s="796"/>
      <c r="N73" s="796"/>
      <c r="O73" s="796"/>
      <c r="P73" s="796"/>
    </row>
    <row r="74" spans="1:16" ht="15.75" customHeight="1" x14ac:dyDescent="0.3">
      <c r="A74" s="147"/>
      <c r="B74" s="147"/>
      <c r="C74" s="797" t="s">
        <v>0</v>
      </c>
      <c r="D74" s="798" t="s">
        <v>178</v>
      </c>
      <c r="E74" s="800" t="s">
        <v>179</v>
      </c>
      <c r="F74" s="806" t="s">
        <v>180</v>
      </c>
      <c r="G74" s="806"/>
      <c r="H74" s="806"/>
      <c r="I74" s="806"/>
      <c r="J74" s="806"/>
      <c r="K74" s="807"/>
      <c r="L74" s="808" t="s">
        <v>181</v>
      </c>
      <c r="M74" s="809"/>
      <c r="N74" s="800" t="s">
        <v>182</v>
      </c>
      <c r="O74" s="800" t="s">
        <v>183</v>
      </c>
      <c r="P74" s="800" t="s">
        <v>184</v>
      </c>
    </row>
    <row r="75" spans="1:16" ht="15" customHeight="1" x14ac:dyDescent="0.3">
      <c r="A75" s="147"/>
      <c r="B75" s="147"/>
      <c r="C75" s="797"/>
      <c r="D75" s="798"/>
      <c r="E75" s="800"/>
      <c r="F75" s="800" t="s">
        <v>9</v>
      </c>
      <c r="G75" s="815" t="s">
        <v>185</v>
      </c>
      <c r="H75" s="815"/>
      <c r="I75" s="815"/>
      <c r="J75" s="815"/>
      <c r="K75" s="800" t="s">
        <v>186</v>
      </c>
      <c r="L75" s="810"/>
      <c r="M75" s="811"/>
      <c r="N75" s="800"/>
      <c r="O75" s="800"/>
      <c r="P75" s="800"/>
    </row>
    <row r="76" spans="1:16" ht="15" customHeight="1" x14ac:dyDescent="0.3">
      <c r="A76" s="147"/>
      <c r="B76" s="147"/>
      <c r="C76" s="797"/>
      <c r="D76" s="798"/>
      <c r="E76" s="800"/>
      <c r="F76" s="807"/>
      <c r="G76" s="800" t="s">
        <v>187</v>
      </c>
      <c r="H76" s="806" t="s">
        <v>188</v>
      </c>
      <c r="I76" s="807"/>
      <c r="J76" s="807"/>
      <c r="K76" s="807"/>
      <c r="L76" s="810"/>
      <c r="M76" s="811"/>
      <c r="N76" s="800"/>
      <c r="O76" s="800"/>
      <c r="P76" s="800"/>
    </row>
    <row r="77" spans="1:16" ht="15" customHeight="1" x14ac:dyDescent="0.3">
      <c r="A77" s="147"/>
      <c r="B77" s="147"/>
      <c r="C77" s="797"/>
      <c r="D77" s="798"/>
      <c r="E77" s="800"/>
      <c r="F77" s="807"/>
      <c r="G77" s="805"/>
      <c r="H77" s="800" t="s">
        <v>15</v>
      </c>
      <c r="I77" s="800" t="s">
        <v>189</v>
      </c>
      <c r="J77" s="800" t="s">
        <v>190</v>
      </c>
      <c r="K77" s="807"/>
      <c r="L77" s="810"/>
      <c r="M77" s="811"/>
      <c r="N77" s="800"/>
      <c r="O77" s="800"/>
      <c r="P77" s="800"/>
    </row>
    <row r="78" spans="1:16" ht="15" customHeight="1" x14ac:dyDescent="0.3">
      <c r="A78" s="147"/>
      <c r="B78" s="147"/>
      <c r="C78" s="797"/>
      <c r="D78" s="798"/>
      <c r="E78" s="800"/>
      <c r="F78" s="807"/>
      <c r="G78" s="805"/>
      <c r="H78" s="800"/>
      <c r="I78" s="800"/>
      <c r="J78" s="800"/>
      <c r="K78" s="807"/>
      <c r="L78" s="810"/>
      <c r="M78" s="811"/>
      <c r="N78" s="800"/>
      <c r="O78" s="800"/>
      <c r="P78" s="800"/>
    </row>
    <row r="79" spans="1:16" ht="15" customHeight="1" x14ac:dyDescent="0.3">
      <c r="A79" s="147"/>
      <c r="B79" s="147"/>
      <c r="C79" s="797"/>
      <c r="D79" s="798"/>
      <c r="E79" s="800"/>
      <c r="F79" s="807"/>
      <c r="G79" s="805"/>
      <c r="H79" s="800"/>
      <c r="I79" s="800"/>
      <c r="J79" s="800"/>
      <c r="K79" s="807"/>
      <c r="L79" s="810"/>
      <c r="M79" s="811"/>
      <c r="N79" s="800"/>
      <c r="O79" s="800"/>
      <c r="P79" s="800"/>
    </row>
    <row r="80" spans="1:16" ht="14.55" customHeight="1" x14ac:dyDescent="0.3">
      <c r="A80" s="147"/>
      <c r="B80" s="147"/>
      <c r="C80" s="797"/>
      <c r="D80" s="798"/>
      <c r="E80" s="801"/>
      <c r="F80" s="814"/>
      <c r="G80" s="816"/>
      <c r="H80" s="801"/>
      <c r="I80" s="801"/>
      <c r="J80" s="801"/>
      <c r="K80" s="814"/>
      <c r="L80" s="812"/>
      <c r="M80" s="813"/>
      <c r="N80" s="800"/>
      <c r="O80" s="800"/>
      <c r="P80" s="800"/>
    </row>
    <row r="81" spans="1:16" ht="15" customHeight="1" x14ac:dyDescent="0.3">
      <c r="A81" s="147" t="s">
        <v>101</v>
      </c>
      <c r="B81" s="147" t="s">
        <v>192</v>
      </c>
      <c r="C81" s="205">
        <v>1</v>
      </c>
      <c r="D81" s="223" t="s">
        <v>260</v>
      </c>
      <c r="E81" s="224">
        <v>4</v>
      </c>
      <c r="F81" s="310">
        <f t="shared" ref="F81:F83" si="47">E81*30</f>
        <v>120</v>
      </c>
      <c r="G81" s="226">
        <f t="shared" ref="G81:G83" si="48">SUM(H81+I81+J81)</f>
        <v>60</v>
      </c>
      <c r="H81" s="225">
        <v>12</v>
      </c>
      <c r="I81" s="225"/>
      <c r="J81" s="225">
        <v>48</v>
      </c>
      <c r="K81" s="226">
        <f>F81-G81</f>
        <v>60</v>
      </c>
      <c r="L81" s="783">
        <f t="shared" ref="L81:L83" si="49">G81/15</f>
        <v>4</v>
      </c>
      <c r="M81" s="792"/>
      <c r="N81" s="205" t="s">
        <v>194</v>
      </c>
      <c r="O81" s="227">
        <f t="shared" ref="O81:O83" si="50">G81/F81*100</f>
        <v>50</v>
      </c>
      <c r="P81" s="228" t="s">
        <v>196</v>
      </c>
    </row>
    <row r="82" spans="1:16" ht="15.75" customHeight="1" x14ac:dyDescent="0.3">
      <c r="A82" s="147" t="s">
        <v>101</v>
      </c>
      <c r="B82" s="147" t="s">
        <v>192</v>
      </c>
      <c r="C82" s="205">
        <v>2</v>
      </c>
      <c r="D82" s="223" t="s">
        <v>156</v>
      </c>
      <c r="E82" s="224">
        <v>4</v>
      </c>
      <c r="F82" s="310">
        <f t="shared" si="47"/>
        <v>120</v>
      </c>
      <c r="G82" s="226">
        <f t="shared" si="48"/>
        <v>60</v>
      </c>
      <c r="H82" s="225">
        <v>30</v>
      </c>
      <c r="I82" s="225"/>
      <c r="J82" s="225">
        <v>30</v>
      </c>
      <c r="K82" s="226">
        <f t="shared" ref="K82:K83" si="51">F82-G82</f>
        <v>60</v>
      </c>
      <c r="L82" s="783">
        <f t="shared" si="49"/>
        <v>4</v>
      </c>
      <c r="M82" s="792"/>
      <c r="N82" s="205" t="s">
        <v>194</v>
      </c>
      <c r="O82" s="227">
        <f t="shared" si="50"/>
        <v>50</v>
      </c>
      <c r="P82" s="228" t="s">
        <v>196</v>
      </c>
    </row>
    <row r="83" spans="1:16" ht="15" customHeight="1" x14ac:dyDescent="0.3">
      <c r="A83" s="147" t="s">
        <v>101</v>
      </c>
      <c r="B83" s="147" t="s">
        <v>192</v>
      </c>
      <c r="C83" s="205">
        <v>3</v>
      </c>
      <c r="D83" s="223" t="s">
        <v>48</v>
      </c>
      <c r="E83" s="256">
        <v>4</v>
      </c>
      <c r="F83" s="272">
        <f t="shared" si="47"/>
        <v>120</v>
      </c>
      <c r="G83" s="258">
        <f t="shared" si="48"/>
        <v>60</v>
      </c>
      <c r="H83" s="257">
        <v>30</v>
      </c>
      <c r="I83" s="257"/>
      <c r="J83" s="257">
        <v>30</v>
      </c>
      <c r="K83" s="258">
        <f t="shared" si="51"/>
        <v>60</v>
      </c>
      <c r="L83" s="783">
        <f t="shared" si="49"/>
        <v>4</v>
      </c>
      <c r="M83" s="792"/>
      <c r="N83" s="205" t="s">
        <v>191</v>
      </c>
      <c r="O83" s="227">
        <f t="shared" si="50"/>
        <v>50</v>
      </c>
      <c r="P83" s="228" t="s">
        <v>196</v>
      </c>
    </row>
    <row r="84" spans="1:16" ht="15.75" customHeight="1" x14ac:dyDescent="0.3">
      <c r="A84" s="147" t="s">
        <v>101</v>
      </c>
      <c r="B84" s="147" t="s">
        <v>192</v>
      </c>
      <c r="C84" s="205">
        <v>4</v>
      </c>
      <c r="D84" s="223" t="s">
        <v>254</v>
      </c>
      <c r="E84" s="256">
        <v>4</v>
      </c>
      <c r="F84" s="272">
        <f>E84*30</f>
        <v>120</v>
      </c>
      <c r="G84" s="258">
        <f>SUM(H84+I84+J84)</f>
        <v>60</v>
      </c>
      <c r="H84" s="272">
        <v>30</v>
      </c>
      <c r="I84" s="273"/>
      <c r="J84" s="273">
        <v>30</v>
      </c>
      <c r="K84" s="258">
        <f>F84-G84</f>
        <v>60</v>
      </c>
      <c r="L84" s="783">
        <f t="shared" ref="L84:L87" si="52">G84/15</f>
        <v>4</v>
      </c>
      <c r="M84" s="792"/>
      <c r="N84" s="205" t="s">
        <v>191</v>
      </c>
      <c r="O84" s="227">
        <f t="shared" ref="O84:O86" si="53">G84/F84*100</f>
        <v>50</v>
      </c>
      <c r="P84" s="228" t="s">
        <v>196</v>
      </c>
    </row>
    <row r="85" spans="1:16" ht="30" customHeight="1" x14ac:dyDescent="0.3">
      <c r="A85" s="147" t="s">
        <v>191</v>
      </c>
      <c r="B85" s="147" t="s">
        <v>197</v>
      </c>
      <c r="C85" s="205">
        <v>5</v>
      </c>
      <c r="D85" s="223" t="s">
        <v>253</v>
      </c>
      <c r="E85" s="224">
        <v>4</v>
      </c>
      <c r="F85" s="310">
        <f>E85*30</f>
        <v>120</v>
      </c>
      <c r="G85" s="310">
        <f>H85+I85+J85</f>
        <v>45</v>
      </c>
      <c r="H85" s="225">
        <v>30</v>
      </c>
      <c r="I85" s="225"/>
      <c r="J85" s="225">
        <v>15</v>
      </c>
      <c r="K85" s="226">
        <f>F85-G85</f>
        <v>75</v>
      </c>
      <c r="L85" s="782">
        <f t="shared" si="52"/>
        <v>3</v>
      </c>
      <c r="M85" s="783"/>
      <c r="N85" s="205" t="s">
        <v>191</v>
      </c>
      <c r="O85" s="227">
        <f t="shared" si="53"/>
        <v>37.5</v>
      </c>
      <c r="P85" s="291"/>
    </row>
    <row r="86" spans="1:16" ht="30" customHeight="1" x14ac:dyDescent="0.3">
      <c r="A86" s="147" t="s">
        <v>101</v>
      </c>
      <c r="B86" s="147" t="s">
        <v>197</v>
      </c>
      <c r="C86" s="205">
        <v>6</v>
      </c>
      <c r="D86" s="252" t="s">
        <v>246</v>
      </c>
      <c r="E86" s="224">
        <v>4</v>
      </c>
      <c r="F86" s="310">
        <f t="shared" ref="F86" si="54">E86*30</f>
        <v>120</v>
      </c>
      <c r="G86" s="310">
        <f>H86+I86+J86</f>
        <v>46</v>
      </c>
      <c r="H86" s="225"/>
      <c r="I86" s="225"/>
      <c r="J86" s="225">
        <v>46</v>
      </c>
      <c r="K86" s="226">
        <f t="shared" ref="K86" si="55">F86-G86</f>
        <v>74</v>
      </c>
      <c r="L86" s="792">
        <f t="shared" si="52"/>
        <v>3.0666666666666669</v>
      </c>
      <c r="M86" s="792"/>
      <c r="N86" s="205" t="s">
        <v>191</v>
      </c>
      <c r="O86" s="227">
        <f t="shared" si="53"/>
        <v>38.333333333333336</v>
      </c>
      <c r="P86" s="274" t="s">
        <v>196</v>
      </c>
    </row>
    <row r="87" spans="1:16" ht="30" customHeight="1" x14ac:dyDescent="0.3">
      <c r="A87" s="147" t="s">
        <v>101</v>
      </c>
      <c r="B87" s="147" t="s">
        <v>197</v>
      </c>
      <c r="C87" s="205">
        <v>7</v>
      </c>
      <c r="D87" s="223" t="s">
        <v>304</v>
      </c>
      <c r="E87" s="224">
        <v>4</v>
      </c>
      <c r="F87" s="310">
        <f>E87*30</f>
        <v>120</v>
      </c>
      <c r="G87" s="310">
        <f>H87+I87+J87</f>
        <v>46</v>
      </c>
      <c r="H87" s="225"/>
      <c r="I87" s="225"/>
      <c r="J87" s="225">
        <v>46</v>
      </c>
      <c r="K87" s="226">
        <f>F87-G87</f>
        <v>74</v>
      </c>
      <c r="L87" s="792">
        <f t="shared" si="52"/>
        <v>3.0666666666666669</v>
      </c>
      <c r="M87" s="792"/>
      <c r="N87" s="205" t="s">
        <v>191</v>
      </c>
      <c r="O87" s="227">
        <f>G87/F87*100</f>
        <v>38.333333333333336</v>
      </c>
      <c r="P87" s="274" t="s">
        <v>196</v>
      </c>
    </row>
    <row r="88" spans="1:16" ht="15" customHeight="1" x14ac:dyDescent="0.3">
      <c r="A88" s="147"/>
      <c r="B88" s="147"/>
      <c r="C88" s="164"/>
      <c r="D88" s="154" t="s">
        <v>14</v>
      </c>
      <c r="E88" s="162">
        <f t="shared" ref="E88:K88" si="56">SUM(E81:E87)</f>
        <v>28</v>
      </c>
      <c r="F88" s="195">
        <f t="shared" si="56"/>
        <v>840</v>
      </c>
      <c r="G88" s="195">
        <f t="shared" si="56"/>
        <v>377</v>
      </c>
      <c r="H88" s="195">
        <f t="shared" si="56"/>
        <v>132</v>
      </c>
      <c r="I88" s="195">
        <f t="shared" si="56"/>
        <v>0</v>
      </c>
      <c r="J88" s="195">
        <f t="shared" si="56"/>
        <v>245</v>
      </c>
      <c r="K88" s="195">
        <f t="shared" si="56"/>
        <v>463</v>
      </c>
      <c r="L88" s="794">
        <f>SUM(L81:M87)</f>
        <v>25.133333333333333</v>
      </c>
      <c r="M88" s="795"/>
      <c r="N88" s="160"/>
      <c r="O88" s="160"/>
      <c r="P88" s="163"/>
    </row>
    <row r="89" spans="1:16" ht="15" customHeight="1" x14ac:dyDescent="0.3">
      <c r="A89" s="147"/>
      <c r="B89" s="147"/>
      <c r="C89" s="147"/>
      <c r="D89" s="149" t="s">
        <v>198</v>
      </c>
      <c r="E89" s="150">
        <f>30-E88</f>
        <v>2</v>
      </c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1:16" ht="14.4" customHeight="1" x14ac:dyDescent="0.3">
      <c r="A90" s="147"/>
      <c r="B90" s="147"/>
      <c r="C90" s="796" t="s">
        <v>204</v>
      </c>
      <c r="D90" s="796"/>
      <c r="E90" s="796"/>
      <c r="F90" s="796"/>
      <c r="G90" s="796"/>
      <c r="H90" s="796"/>
      <c r="I90" s="796"/>
      <c r="J90" s="796"/>
      <c r="K90" s="796"/>
      <c r="L90" s="796"/>
      <c r="M90" s="796"/>
      <c r="N90" s="796"/>
      <c r="O90" s="796"/>
      <c r="P90" s="796"/>
    </row>
    <row r="91" spans="1:16" ht="14.4" customHeight="1" x14ac:dyDescent="0.3">
      <c r="A91" s="147"/>
      <c r="B91" s="147"/>
      <c r="C91" s="797" t="s">
        <v>0</v>
      </c>
      <c r="D91" s="798" t="s">
        <v>178</v>
      </c>
      <c r="E91" s="800" t="s">
        <v>179</v>
      </c>
      <c r="F91" s="806" t="s">
        <v>180</v>
      </c>
      <c r="G91" s="806"/>
      <c r="H91" s="806"/>
      <c r="I91" s="806"/>
      <c r="J91" s="806"/>
      <c r="K91" s="807"/>
      <c r="L91" s="786" t="s">
        <v>181</v>
      </c>
      <c r="M91" s="787"/>
      <c r="N91" s="800" t="s">
        <v>182</v>
      </c>
      <c r="O91" s="800" t="s">
        <v>183</v>
      </c>
      <c r="P91" s="800" t="s">
        <v>184</v>
      </c>
    </row>
    <row r="92" spans="1:16" ht="14.4" customHeight="1" x14ac:dyDescent="0.3">
      <c r="A92" s="147"/>
      <c r="B92" s="147"/>
      <c r="C92" s="797"/>
      <c r="D92" s="798"/>
      <c r="E92" s="800"/>
      <c r="F92" s="800" t="s">
        <v>9</v>
      </c>
      <c r="G92" s="815" t="s">
        <v>185</v>
      </c>
      <c r="H92" s="815"/>
      <c r="I92" s="815"/>
      <c r="J92" s="815"/>
      <c r="K92" s="800" t="s">
        <v>186</v>
      </c>
      <c r="L92" s="788"/>
      <c r="M92" s="789"/>
      <c r="N92" s="800"/>
      <c r="O92" s="800"/>
      <c r="P92" s="800"/>
    </row>
    <row r="93" spans="1:16" ht="14.4" customHeight="1" x14ac:dyDescent="0.3">
      <c r="A93" s="147"/>
      <c r="B93" s="147"/>
      <c r="C93" s="797"/>
      <c r="D93" s="798"/>
      <c r="E93" s="800"/>
      <c r="F93" s="807"/>
      <c r="G93" s="800" t="s">
        <v>187</v>
      </c>
      <c r="H93" s="806" t="s">
        <v>188</v>
      </c>
      <c r="I93" s="807"/>
      <c r="J93" s="807"/>
      <c r="K93" s="807"/>
      <c r="L93" s="788"/>
      <c r="M93" s="789"/>
      <c r="N93" s="800"/>
      <c r="O93" s="800"/>
      <c r="P93" s="800"/>
    </row>
    <row r="94" spans="1:16" ht="14.4" customHeight="1" x14ac:dyDescent="0.3">
      <c r="A94" s="147"/>
      <c r="B94" s="147"/>
      <c r="C94" s="797"/>
      <c r="D94" s="798"/>
      <c r="E94" s="800"/>
      <c r="F94" s="807"/>
      <c r="G94" s="805"/>
      <c r="H94" s="800" t="s">
        <v>15</v>
      </c>
      <c r="I94" s="800" t="s">
        <v>189</v>
      </c>
      <c r="J94" s="800" t="s">
        <v>190</v>
      </c>
      <c r="K94" s="807"/>
      <c r="L94" s="788"/>
      <c r="M94" s="789"/>
      <c r="N94" s="800"/>
      <c r="O94" s="800"/>
      <c r="P94" s="800"/>
    </row>
    <row r="95" spans="1:16" ht="28.95" customHeight="1" x14ac:dyDescent="0.3">
      <c r="A95" s="147"/>
      <c r="B95" s="147"/>
      <c r="C95" s="797"/>
      <c r="D95" s="798"/>
      <c r="E95" s="800"/>
      <c r="F95" s="807"/>
      <c r="G95" s="805"/>
      <c r="H95" s="800"/>
      <c r="I95" s="800"/>
      <c r="J95" s="800"/>
      <c r="K95" s="807"/>
      <c r="L95" s="788"/>
      <c r="M95" s="789"/>
      <c r="N95" s="800"/>
      <c r="O95" s="800"/>
      <c r="P95" s="800"/>
    </row>
    <row r="96" spans="1:16" ht="14.4" customHeight="1" x14ac:dyDescent="0.3">
      <c r="A96" s="147"/>
      <c r="B96" s="147"/>
      <c r="C96" s="797"/>
      <c r="D96" s="798"/>
      <c r="E96" s="800"/>
      <c r="F96" s="807"/>
      <c r="G96" s="805"/>
      <c r="H96" s="800"/>
      <c r="I96" s="800"/>
      <c r="J96" s="800"/>
      <c r="K96" s="807"/>
      <c r="L96" s="788"/>
      <c r="M96" s="789"/>
      <c r="N96" s="800"/>
      <c r="O96" s="800"/>
      <c r="P96" s="800"/>
    </row>
    <row r="97" spans="1:16" ht="15" customHeight="1" x14ac:dyDescent="0.3">
      <c r="A97" s="147"/>
      <c r="B97" s="147"/>
      <c r="C97" s="797"/>
      <c r="D97" s="799"/>
      <c r="E97" s="801"/>
      <c r="F97" s="814"/>
      <c r="G97" s="816"/>
      <c r="H97" s="801"/>
      <c r="I97" s="801"/>
      <c r="J97" s="801"/>
      <c r="K97" s="814"/>
      <c r="L97" s="790"/>
      <c r="M97" s="791"/>
      <c r="N97" s="801"/>
      <c r="O97" s="801"/>
      <c r="P97" s="801"/>
    </row>
    <row r="98" spans="1:16" ht="15.75" customHeight="1" x14ac:dyDescent="0.3">
      <c r="A98" s="147" t="s">
        <v>101</v>
      </c>
      <c r="B98" s="147" t="s">
        <v>192</v>
      </c>
      <c r="C98" s="205">
        <v>1</v>
      </c>
      <c r="D98" s="252" t="s">
        <v>48</v>
      </c>
      <c r="E98" s="224">
        <v>5</v>
      </c>
      <c r="F98" s="310">
        <f t="shared" ref="F98:F101" si="57">E98*30</f>
        <v>150</v>
      </c>
      <c r="G98" s="226">
        <f t="shared" ref="G98:G101" si="58">SUM(H98+I98+J98)</f>
        <v>72</v>
      </c>
      <c r="H98" s="225">
        <v>36</v>
      </c>
      <c r="I98" s="225"/>
      <c r="J98" s="225">
        <v>36</v>
      </c>
      <c r="K98" s="226">
        <f t="shared" ref="K98:K101" si="59">F98-G98</f>
        <v>78</v>
      </c>
      <c r="L98" s="792">
        <f t="shared" ref="L98:L101" si="60">G98/18</f>
        <v>4</v>
      </c>
      <c r="M98" s="792"/>
      <c r="N98" s="205" t="s">
        <v>194</v>
      </c>
      <c r="O98" s="227">
        <f>G98/F98*100</f>
        <v>48</v>
      </c>
      <c r="P98" s="228" t="s">
        <v>196</v>
      </c>
    </row>
    <row r="99" spans="1:16" ht="15.75" customHeight="1" x14ac:dyDescent="0.3">
      <c r="A99" s="147" t="s">
        <v>101</v>
      </c>
      <c r="B99" s="147" t="s">
        <v>192</v>
      </c>
      <c r="C99" s="205">
        <v>2</v>
      </c>
      <c r="D99" s="252" t="s">
        <v>157</v>
      </c>
      <c r="E99" s="224">
        <v>1</v>
      </c>
      <c r="F99" s="310">
        <f t="shared" si="57"/>
        <v>30</v>
      </c>
      <c r="G99" s="226">
        <f t="shared" si="58"/>
        <v>18</v>
      </c>
      <c r="H99" s="225"/>
      <c r="I99" s="225"/>
      <c r="J99" s="225">
        <v>18</v>
      </c>
      <c r="K99" s="226">
        <f t="shared" si="59"/>
        <v>12</v>
      </c>
      <c r="L99" s="792">
        <f t="shared" si="60"/>
        <v>1</v>
      </c>
      <c r="M99" s="792"/>
      <c r="N99" s="205" t="s">
        <v>276</v>
      </c>
      <c r="O99" s="227">
        <f>G99/F99*100</f>
        <v>60</v>
      </c>
      <c r="P99" s="228" t="s">
        <v>196</v>
      </c>
    </row>
    <row r="100" spans="1:16" ht="15.75" customHeight="1" x14ac:dyDescent="0.3">
      <c r="A100" s="147" t="s">
        <v>101</v>
      </c>
      <c r="B100" s="147" t="s">
        <v>192</v>
      </c>
      <c r="C100" s="205">
        <v>3</v>
      </c>
      <c r="D100" s="223" t="s">
        <v>236</v>
      </c>
      <c r="E100" s="256">
        <v>5</v>
      </c>
      <c r="F100" s="272">
        <f t="shared" si="57"/>
        <v>150</v>
      </c>
      <c r="G100" s="258">
        <f t="shared" si="58"/>
        <v>72</v>
      </c>
      <c r="H100" s="257">
        <v>36</v>
      </c>
      <c r="I100" s="257"/>
      <c r="J100" s="257">
        <v>36</v>
      </c>
      <c r="K100" s="258">
        <f t="shared" si="59"/>
        <v>78</v>
      </c>
      <c r="L100" s="792">
        <f t="shared" si="60"/>
        <v>4</v>
      </c>
      <c r="M100" s="792"/>
      <c r="N100" s="205" t="s">
        <v>194</v>
      </c>
      <c r="O100" s="227">
        <f>G100/F100*100</f>
        <v>48</v>
      </c>
      <c r="P100" s="228" t="s">
        <v>308</v>
      </c>
    </row>
    <row r="101" spans="1:16" ht="15.75" customHeight="1" x14ac:dyDescent="0.3">
      <c r="A101" s="147" t="s">
        <v>101</v>
      </c>
      <c r="B101" s="147" t="s">
        <v>192</v>
      </c>
      <c r="C101" s="205">
        <v>4</v>
      </c>
      <c r="D101" s="223" t="s">
        <v>151</v>
      </c>
      <c r="E101" s="224">
        <v>3</v>
      </c>
      <c r="F101" s="310">
        <f t="shared" si="57"/>
        <v>90</v>
      </c>
      <c r="G101" s="226">
        <f t="shared" si="58"/>
        <v>36</v>
      </c>
      <c r="H101" s="225">
        <v>18</v>
      </c>
      <c r="I101" s="225">
        <v>9</v>
      </c>
      <c r="J101" s="225">
        <v>9</v>
      </c>
      <c r="K101" s="226">
        <f t="shared" si="59"/>
        <v>54</v>
      </c>
      <c r="L101" s="792">
        <f t="shared" si="60"/>
        <v>2</v>
      </c>
      <c r="M101" s="792"/>
      <c r="N101" s="205" t="s">
        <v>191</v>
      </c>
      <c r="O101" s="227">
        <f t="shared" ref="O101" si="61">G101/F101*100</f>
        <v>40</v>
      </c>
      <c r="P101" s="228" t="s">
        <v>310</v>
      </c>
    </row>
    <row r="102" spans="1:16" ht="15" customHeight="1" x14ac:dyDescent="0.3">
      <c r="A102" s="147" t="s">
        <v>101</v>
      </c>
      <c r="B102" s="147" t="s">
        <v>192</v>
      </c>
      <c r="C102" s="205">
        <v>5</v>
      </c>
      <c r="D102" s="223" t="s">
        <v>233</v>
      </c>
      <c r="E102" s="372">
        <v>4</v>
      </c>
      <c r="F102" s="205">
        <f t="shared" ref="F102" si="62">E102*30</f>
        <v>120</v>
      </c>
      <c r="G102" s="226">
        <f t="shared" ref="G102:G103" si="63">SUM(H102+I102+J102)</f>
        <v>54</v>
      </c>
      <c r="H102" s="205">
        <v>26</v>
      </c>
      <c r="I102" s="205"/>
      <c r="J102" s="205">
        <v>28</v>
      </c>
      <c r="K102" s="205">
        <f t="shared" ref="K102" si="64">F102-G102</f>
        <v>66</v>
      </c>
      <c r="L102" s="792">
        <f>G102/18</f>
        <v>3</v>
      </c>
      <c r="M102" s="792"/>
      <c r="N102" s="205" t="s">
        <v>191</v>
      </c>
      <c r="O102" s="227">
        <f t="shared" ref="O102" si="65">G102/F102*100</f>
        <v>45</v>
      </c>
      <c r="P102" s="274" t="s">
        <v>196</v>
      </c>
    </row>
    <row r="103" spans="1:16" ht="15.75" customHeight="1" x14ac:dyDescent="0.3">
      <c r="A103" s="147" t="s">
        <v>101</v>
      </c>
      <c r="B103" s="147" t="s">
        <v>192</v>
      </c>
      <c r="C103" s="205">
        <v>6</v>
      </c>
      <c r="D103" s="223" t="s">
        <v>242</v>
      </c>
      <c r="E103" s="385">
        <v>6</v>
      </c>
      <c r="F103" s="388">
        <f>E103*30</f>
        <v>180</v>
      </c>
      <c r="G103" s="387">
        <f t="shared" si="63"/>
        <v>108</v>
      </c>
      <c r="H103" s="386"/>
      <c r="I103" s="505"/>
      <c r="J103" s="505">
        <v>108</v>
      </c>
      <c r="K103" s="387">
        <f>F103-G103</f>
        <v>72</v>
      </c>
      <c r="L103" s="792">
        <f t="shared" ref="L103:L105" si="66">G103/18</f>
        <v>6</v>
      </c>
      <c r="M103" s="792"/>
      <c r="N103" s="205" t="s">
        <v>276</v>
      </c>
      <c r="O103" s="227">
        <f>G103/F103*100</f>
        <v>60</v>
      </c>
      <c r="P103" s="228" t="s">
        <v>196</v>
      </c>
    </row>
    <row r="104" spans="1:16" ht="45" customHeight="1" x14ac:dyDescent="0.3">
      <c r="A104" s="147" t="s">
        <v>101</v>
      </c>
      <c r="B104" s="147" t="s">
        <v>197</v>
      </c>
      <c r="C104" s="205">
        <v>7</v>
      </c>
      <c r="D104" s="223" t="s">
        <v>305</v>
      </c>
      <c r="E104" s="385">
        <v>4</v>
      </c>
      <c r="F104" s="386">
        <f t="shared" ref="F104:F105" si="67">E104*30</f>
        <v>120</v>
      </c>
      <c r="G104" s="386">
        <f>H104+I104+J104</f>
        <v>54</v>
      </c>
      <c r="H104" s="388">
        <v>12</v>
      </c>
      <c r="I104" s="388"/>
      <c r="J104" s="388">
        <v>42</v>
      </c>
      <c r="K104" s="387">
        <f t="shared" ref="K104:K105" si="68">F104-G104</f>
        <v>66</v>
      </c>
      <c r="L104" s="792">
        <f t="shared" si="66"/>
        <v>3</v>
      </c>
      <c r="M104" s="792"/>
      <c r="N104" s="205" t="s">
        <v>191</v>
      </c>
      <c r="O104" s="227">
        <f t="shared" ref="O104:O105" si="69">G104/F104*100</f>
        <v>45</v>
      </c>
      <c r="P104" s="274" t="s">
        <v>196</v>
      </c>
    </row>
    <row r="105" spans="1:16" ht="30" customHeight="1" x14ac:dyDescent="0.3">
      <c r="A105" s="147" t="s">
        <v>101</v>
      </c>
      <c r="B105" s="147" t="s">
        <v>197</v>
      </c>
      <c r="C105" s="205">
        <v>8</v>
      </c>
      <c r="D105" s="223" t="s">
        <v>306</v>
      </c>
      <c r="E105" s="385">
        <v>4</v>
      </c>
      <c r="F105" s="386">
        <f t="shared" si="67"/>
        <v>120</v>
      </c>
      <c r="G105" s="386">
        <f>H105+I105+J105</f>
        <v>54</v>
      </c>
      <c r="H105" s="388">
        <v>28</v>
      </c>
      <c r="I105" s="388"/>
      <c r="J105" s="388">
        <v>26</v>
      </c>
      <c r="K105" s="387">
        <f t="shared" si="68"/>
        <v>66</v>
      </c>
      <c r="L105" s="792">
        <f t="shared" si="66"/>
        <v>3</v>
      </c>
      <c r="M105" s="792"/>
      <c r="N105" s="205" t="s">
        <v>194</v>
      </c>
      <c r="O105" s="227">
        <f t="shared" si="69"/>
        <v>45</v>
      </c>
      <c r="P105" s="274" t="s">
        <v>196</v>
      </c>
    </row>
    <row r="106" spans="1:16" ht="15" customHeight="1" x14ac:dyDescent="0.3">
      <c r="A106" s="147"/>
      <c r="B106" s="147"/>
      <c r="C106" s="128"/>
      <c r="D106" s="148" t="s">
        <v>14</v>
      </c>
      <c r="E106" s="162">
        <f t="shared" ref="E106:K106" si="70">SUM(E98:E105)</f>
        <v>32</v>
      </c>
      <c r="F106" s="177">
        <f t="shared" si="70"/>
        <v>960</v>
      </c>
      <c r="G106" s="177">
        <f t="shared" si="70"/>
        <v>468</v>
      </c>
      <c r="H106" s="177">
        <f t="shared" si="70"/>
        <v>156</v>
      </c>
      <c r="I106" s="177">
        <f t="shared" si="70"/>
        <v>9</v>
      </c>
      <c r="J106" s="177">
        <f t="shared" si="70"/>
        <v>303</v>
      </c>
      <c r="K106" s="177">
        <f t="shared" si="70"/>
        <v>492</v>
      </c>
      <c r="L106" s="784">
        <f>SUM(L98:M105)</f>
        <v>26</v>
      </c>
      <c r="M106" s="785"/>
      <c r="N106" s="145"/>
      <c r="O106" s="145"/>
      <c r="P106" s="163"/>
    </row>
    <row r="107" spans="1:16" ht="15" customHeight="1" x14ac:dyDescent="0.3">
      <c r="A107" s="147"/>
      <c r="B107" s="147"/>
      <c r="C107" s="147"/>
      <c r="D107" s="149" t="s">
        <v>198</v>
      </c>
      <c r="E107" s="150">
        <f>30-E106</f>
        <v>-2</v>
      </c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3"/>
    </row>
    <row r="108" spans="1:16" ht="15" customHeight="1" x14ac:dyDescent="0.3">
      <c r="A108" s="147"/>
      <c r="B108" s="147"/>
      <c r="C108" s="796" t="s">
        <v>205</v>
      </c>
      <c r="D108" s="796"/>
      <c r="E108" s="796"/>
      <c r="F108" s="796"/>
      <c r="G108" s="796"/>
      <c r="H108" s="796"/>
      <c r="I108" s="796"/>
      <c r="J108" s="796"/>
      <c r="K108" s="796"/>
      <c r="L108" s="796"/>
      <c r="M108" s="796"/>
      <c r="N108" s="796"/>
      <c r="O108" s="796"/>
      <c r="P108" s="796"/>
    </row>
    <row r="109" spans="1:16" ht="15" customHeight="1" x14ac:dyDescent="0.3">
      <c r="A109" s="147"/>
      <c r="B109" s="147"/>
      <c r="C109" s="797" t="s">
        <v>0</v>
      </c>
      <c r="D109" s="798" t="s">
        <v>178</v>
      </c>
      <c r="E109" s="800" t="s">
        <v>179</v>
      </c>
      <c r="F109" s="806" t="s">
        <v>180</v>
      </c>
      <c r="G109" s="806"/>
      <c r="H109" s="806"/>
      <c r="I109" s="806"/>
      <c r="J109" s="806"/>
      <c r="K109" s="807"/>
      <c r="L109" s="800" t="s">
        <v>181</v>
      </c>
      <c r="M109" s="800"/>
      <c r="N109" s="800" t="s">
        <v>182</v>
      </c>
      <c r="O109" s="800" t="s">
        <v>183</v>
      </c>
      <c r="P109" s="800" t="s">
        <v>184</v>
      </c>
    </row>
    <row r="110" spans="1:16" ht="14.55" customHeight="1" x14ac:dyDescent="0.3">
      <c r="A110" s="147"/>
      <c r="B110" s="147"/>
      <c r="C110" s="797"/>
      <c r="D110" s="798"/>
      <c r="E110" s="800"/>
      <c r="F110" s="800" t="s">
        <v>9</v>
      </c>
      <c r="G110" s="815" t="s">
        <v>185</v>
      </c>
      <c r="H110" s="815"/>
      <c r="I110" s="815"/>
      <c r="J110" s="815"/>
      <c r="K110" s="800" t="s">
        <v>186</v>
      </c>
      <c r="L110" s="800"/>
      <c r="M110" s="800"/>
      <c r="N110" s="800"/>
      <c r="O110" s="800"/>
      <c r="P110" s="800"/>
    </row>
    <row r="111" spans="1:16" ht="15" customHeight="1" x14ac:dyDescent="0.3">
      <c r="A111" s="147"/>
      <c r="B111" s="147"/>
      <c r="C111" s="797"/>
      <c r="D111" s="798"/>
      <c r="E111" s="800"/>
      <c r="F111" s="807"/>
      <c r="G111" s="800" t="s">
        <v>187</v>
      </c>
      <c r="H111" s="806" t="s">
        <v>188</v>
      </c>
      <c r="I111" s="807"/>
      <c r="J111" s="807"/>
      <c r="K111" s="807"/>
      <c r="L111" s="800"/>
      <c r="M111" s="800"/>
      <c r="N111" s="800"/>
      <c r="O111" s="800"/>
      <c r="P111" s="800"/>
    </row>
    <row r="112" spans="1:16" ht="15.75" customHeight="1" x14ac:dyDescent="0.3">
      <c r="A112" s="147"/>
      <c r="B112" s="147"/>
      <c r="C112" s="797"/>
      <c r="D112" s="798"/>
      <c r="E112" s="800"/>
      <c r="F112" s="807"/>
      <c r="G112" s="805"/>
      <c r="H112" s="800" t="s">
        <v>15</v>
      </c>
      <c r="I112" s="800" t="s">
        <v>189</v>
      </c>
      <c r="J112" s="800" t="s">
        <v>190</v>
      </c>
      <c r="K112" s="807"/>
      <c r="L112" s="800"/>
      <c r="M112" s="800"/>
      <c r="N112" s="800"/>
      <c r="O112" s="800"/>
      <c r="P112" s="800"/>
    </row>
    <row r="113" spans="1:16" ht="15.75" customHeight="1" x14ac:dyDescent="0.3">
      <c r="A113" s="147"/>
      <c r="B113" s="147"/>
      <c r="C113" s="797"/>
      <c r="D113" s="798"/>
      <c r="E113" s="800"/>
      <c r="F113" s="807"/>
      <c r="G113" s="805"/>
      <c r="H113" s="800"/>
      <c r="I113" s="800"/>
      <c r="J113" s="800"/>
      <c r="K113" s="807"/>
      <c r="L113" s="800"/>
      <c r="M113" s="800"/>
      <c r="N113" s="800"/>
      <c r="O113" s="800"/>
      <c r="P113" s="800"/>
    </row>
    <row r="114" spans="1:16" ht="15" customHeight="1" x14ac:dyDescent="0.3">
      <c r="A114" s="147"/>
      <c r="B114" s="147"/>
      <c r="C114" s="797"/>
      <c r="D114" s="798"/>
      <c r="E114" s="800"/>
      <c r="F114" s="807"/>
      <c r="G114" s="805"/>
      <c r="H114" s="800"/>
      <c r="I114" s="800"/>
      <c r="J114" s="800"/>
      <c r="K114" s="807"/>
      <c r="L114" s="800"/>
      <c r="M114" s="800"/>
      <c r="N114" s="800"/>
      <c r="O114" s="800"/>
      <c r="P114" s="800"/>
    </row>
    <row r="115" spans="1:16" ht="15" customHeight="1" x14ac:dyDescent="0.3">
      <c r="A115" s="147"/>
      <c r="B115" s="147"/>
      <c r="C115" s="797"/>
      <c r="D115" s="798"/>
      <c r="E115" s="801"/>
      <c r="F115" s="814"/>
      <c r="G115" s="816"/>
      <c r="H115" s="801"/>
      <c r="I115" s="801"/>
      <c r="J115" s="801"/>
      <c r="K115" s="814"/>
      <c r="L115" s="800"/>
      <c r="M115" s="800"/>
      <c r="N115" s="800"/>
      <c r="O115" s="800"/>
      <c r="P115" s="800"/>
    </row>
    <row r="116" spans="1:16" ht="15" customHeight="1" x14ac:dyDescent="0.3">
      <c r="A116" s="147" t="s">
        <v>191</v>
      </c>
      <c r="B116" s="147" t="s">
        <v>192</v>
      </c>
      <c r="C116" s="205">
        <v>1</v>
      </c>
      <c r="D116" s="223" t="s">
        <v>36</v>
      </c>
      <c r="E116" s="256">
        <v>3</v>
      </c>
      <c r="F116" s="257">
        <f t="shared" ref="F116" si="71">E116*30</f>
        <v>90</v>
      </c>
      <c r="G116" s="258">
        <f t="shared" ref="G116" si="72">SUM(H116+I116+J116)</f>
        <v>30</v>
      </c>
      <c r="H116" s="290">
        <v>15</v>
      </c>
      <c r="I116" s="290"/>
      <c r="J116" s="290">
        <v>15</v>
      </c>
      <c r="K116" s="258">
        <f t="shared" ref="K116" si="73">F116-G116</f>
        <v>60</v>
      </c>
      <c r="L116" s="792">
        <f t="shared" ref="L116" si="74">G116/15</f>
        <v>2</v>
      </c>
      <c r="M116" s="792"/>
      <c r="N116" s="205" t="s">
        <v>191</v>
      </c>
      <c r="O116" s="227">
        <f>G116/F116*100</f>
        <v>33.333333333333329</v>
      </c>
      <c r="P116" s="228" t="s">
        <v>310</v>
      </c>
    </row>
    <row r="117" spans="1:16" ht="15" customHeight="1" x14ac:dyDescent="0.3">
      <c r="A117" s="147" t="s">
        <v>101</v>
      </c>
      <c r="B117" s="147" t="s">
        <v>192</v>
      </c>
      <c r="C117" s="207">
        <v>2</v>
      </c>
      <c r="D117" s="223" t="s">
        <v>87</v>
      </c>
      <c r="E117" s="256">
        <v>4</v>
      </c>
      <c r="F117" s="272">
        <f t="shared" ref="F117:F122" si="75">E117*30</f>
        <v>120</v>
      </c>
      <c r="G117" s="258">
        <f t="shared" ref="G117:G119" si="76">SUM(H117+I117+J117)</f>
        <v>60</v>
      </c>
      <c r="H117" s="272">
        <v>30</v>
      </c>
      <c r="I117" s="273"/>
      <c r="J117" s="273">
        <v>30</v>
      </c>
      <c r="K117" s="258">
        <f t="shared" ref="K117" si="77">F117-G117</f>
        <v>60</v>
      </c>
      <c r="L117" s="792">
        <f>G117/15</f>
        <v>4</v>
      </c>
      <c r="M117" s="792"/>
      <c r="N117" s="207" t="s">
        <v>194</v>
      </c>
      <c r="O117" s="227">
        <f t="shared" ref="O117:O122" si="78">G117/F117*100</f>
        <v>50</v>
      </c>
      <c r="P117" s="228" t="s">
        <v>196</v>
      </c>
    </row>
    <row r="118" spans="1:16" ht="15" customHeight="1" x14ac:dyDescent="0.3">
      <c r="A118" s="147" t="s">
        <v>101</v>
      </c>
      <c r="B118" s="147" t="s">
        <v>192</v>
      </c>
      <c r="C118" s="207">
        <v>3</v>
      </c>
      <c r="D118" s="223" t="s">
        <v>154</v>
      </c>
      <c r="E118" s="224">
        <v>4</v>
      </c>
      <c r="F118" s="310">
        <f t="shared" si="75"/>
        <v>120</v>
      </c>
      <c r="G118" s="226">
        <f t="shared" si="76"/>
        <v>60</v>
      </c>
      <c r="H118" s="310">
        <v>30</v>
      </c>
      <c r="I118" s="311"/>
      <c r="J118" s="311">
        <v>30</v>
      </c>
      <c r="K118" s="226">
        <f>F118-G118</f>
        <v>60</v>
      </c>
      <c r="L118" s="792">
        <f t="shared" ref="L118:L122" si="79">G118/15</f>
        <v>4</v>
      </c>
      <c r="M118" s="792"/>
      <c r="N118" s="207" t="s">
        <v>194</v>
      </c>
      <c r="O118" s="227">
        <f t="shared" si="78"/>
        <v>50</v>
      </c>
      <c r="P118" s="228" t="s">
        <v>196</v>
      </c>
    </row>
    <row r="119" spans="1:16" ht="30" customHeight="1" x14ac:dyDescent="0.3">
      <c r="A119" s="147" t="s">
        <v>101</v>
      </c>
      <c r="B119" s="147" t="s">
        <v>197</v>
      </c>
      <c r="C119" s="207">
        <v>4</v>
      </c>
      <c r="D119" s="252" t="s">
        <v>307</v>
      </c>
      <c r="E119" s="385">
        <v>4</v>
      </c>
      <c r="F119" s="386">
        <f t="shared" si="75"/>
        <v>120</v>
      </c>
      <c r="G119" s="226">
        <f t="shared" si="76"/>
        <v>46</v>
      </c>
      <c r="H119" s="388"/>
      <c r="I119" s="388"/>
      <c r="J119" s="388">
        <v>46</v>
      </c>
      <c r="K119" s="387">
        <f t="shared" ref="K119:K122" si="80">F119-G119</f>
        <v>74</v>
      </c>
      <c r="L119" s="782">
        <f t="shared" si="79"/>
        <v>3.0666666666666669</v>
      </c>
      <c r="M119" s="783"/>
      <c r="N119" s="207" t="s">
        <v>191</v>
      </c>
      <c r="O119" s="227">
        <f t="shared" si="78"/>
        <v>38.333333333333336</v>
      </c>
      <c r="P119" s="274" t="s">
        <v>196</v>
      </c>
    </row>
    <row r="120" spans="1:16" ht="30" customHeight="1" x14ac:dyDescent="0.3">
      <c r="A120" s="147" t="s">
        <v>101</v>
      </c>
      <c r="B120" s="147" t="s">
        <v>197</v>
      </c>
      <c r="C120" s="207">
        <v>5</v>
      </c>
      <c r="D120" s="252" t="s">
        <v>283</v>
      </c>
      <c r="E120" s="385">
        <v>4</v>
      </c>
      <c r="F120" s="386">
        <f t="shared" si="75"/>
        <v>120</v>
      </c>
      <c r="G120" s="386">
        <f>H120+I120+J120</f>
        <v>60</v>
      </c>
      <c r="H120" s="388">
        <v>30</v>
      </c>
      <c r="I120" s="388"/>
      <c r="J120" s="388">
        <v>30</v>
      </c>
      <c r="K120" s="387">
        <f t="shared" si="80"/>
        <v>60</v>
      </c>
      <c r="L120" s="782">
        <f t="shared" si="79"/>
        <v>4</v>
      </c>
      <c r="M120" s="783"/>
      <c r="N120" s="207" t="s">
        <v>191</v>
      </c>
      <c r="O120" s="227">
        <f t="shared" si="78"/>
        <v>50</v>
      </c>
      <c r="P120" s="274" t="s">
        <v>196</v>
      </c>
    </row>
    <row r="121" spans="1:16" ht="45" customHeight="1" x14ac:dyDescent="0.3">
      <c r="A121" s="147" t="s">
        <v>101</v>
      </c>
      <c r="B121" s="147" t="s">
        <v>197</v>
      </c>
      <c r="C121" s="207">
        <v>6</v>
      </c>
      <c r="D121" s="252" t="s">
        <v>303</v>
      </c>
      <c r="E121" s="385">
        <v>4</v>
      </c>
      <c r="F121" s="386">
        <f t="shared" si="75"/>
        <v>120</v>
      </c>
      <c r="G121" s="386">
        <f>H121+I121+J121</f>
        <v>60</v>
      </c>
      <c r="H121" s="388">
        <v>30</v>
      </c>
      <c r="I121" s="388"/>
      <c r="J121" s="388">
        <v>30</v>
      </c>
      <c r="K121" s="387">
        <f t="shared" si="80"/>
        <v>60</v>
      </c>
      <c r="L121" s="782">
        <f t="shared" si="79"/>
        <v>4</v>
      </c>
      <c r="M121" s="783"/>
      <c r="N121" s="207" t="s">
        <v>194</v>
      </c>
      <c r="O121" s="227">
        <f t="shared" si="78"/>
        <v>50</v>
      </c>
      <c r="P121" s="274" t="s">
        <v>196</v>
      </c>
    </row>
    <row r="122" spans="1:16" ht="45" customHeight="1" x14ac:dyDescent="0.3">
      <c r="A122" s="147" t="s">
        <v>101</v>
      </c>
      <c r="B122" s="147" t="s">
        <v>197</v>
      </c>
      <c r="C122" s="207">
        <v>7</v>
      </c>
      <c r="D122" s="252" t="s">
        <v>337</v>
      </c>
      <c r="E122" s="385">
        <v>4</v>
      </c>
      <c r="F122" s="386">
        <f t="shared" si="75"/>
        <v>120</v>
      </c>
      <c r="G122" s="386">
        <f>H122+I122+J122</f>
        <v>60</v>
      </c>
      <c r="H122" s="388">
        <v>30</v>
      </c>
      <c r="I122" s="388"/>
      <c r="J122" s="388">
        <v>30</v>
      </c>
      <c r="K122" s="387">
        <f t="shared" si="80"/>
        <v>60</v>
      </c>
      <c r="L122" s="782">
        <f t="shared" si="79"/>
        <v>4</v>
      </c>
      <c r="M122" s="783"/>
      <c r="N122" s="207" t="s">
        <v>191</v>
      </c>
      <c r="O122" s="227">
        <f t="shared" si="78"/>
        <v>50</v>
      </c>
      <c r="P122" s="274" t="s">
        <v>196</v>
      </c>
    </row>
    <row r="123" spans="1:16" ht="14.4" customHeight="1" x14ac:dyDescent="0.3">
      <c r="A123" s="147"/>
      <c r="B123" s="147"/>
      <c r="C123" s="166"/>
      <c r="D123" s="148" t="s">
        <v>14</v>
      </c>
      <c r="E123" s="162">
        <f>SUM(E116:E122)</f>
        <v>27</v>
      </c>
      <c r="F123" s="196">
        <f t="shared" ref="F123:K123" si="81">SUM(F116:F122)</f>
        <v>810</v>
      </c>
      <c r="G123" s="196">
        <f t="shared" si="81"/>
        <v>376</v>
      </c>
      <c r="H123" s="196">
        <f t="shared" si="81"/>
        <v>165</v>
      </c>
      <c r="I123" s="196">
        <f t="shared" si="81"/>
        <v>0</v>
      </c>
      <c r="J123" s="196">
        <f t="shared" si="81"/>
        <v>211</v>
      </c>
      <c r="K123" s="196">
        <f t="shared" si="81"/>
        <v>434</v>
      </c>
      <c r="L123" s="794">
        <f>SUM(L116:M122)</f>
        <v>25.066666666666666</v>
      </c>
      <c r="M123" s="795"/>
      <c r="N123" s="167"/>
      <c r="O123" s="167"/>
      <c r="P123" s="165"/>
    </row>
    <row r="124" spans="1:16" ht="14.55" customHeight="1" x14ac:dyDescent="0.3">
      <c r="A124" s="147"/>
      <c r="B124" s="147"/>
      <c r="C124" s="147"/>
      <c r="D124" s="149" t="s">
        <v>198</v>
      </c>
      <c r="E124" s="150">
        <f>30-E123</f>
        <v>3</v>
      </c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3"/>
    </row>
    <row r="125" spans="1:16" ht="14.4" customHeight="1" x14ac:dyDescent="0.3">
      <c r="A125" s="147"/>
      <c r="B125" s="147"/>
      <c r="C125" s="796" t="s">
        <v>206</v>
      </c>
      <c r="D125" s="796"/>
      <c r="E125" s="796"/>
      <c r="F125" s="796"/>
      <c r="G125" s="796"/>
      <c r="H125" s="796"/>
      <c r="I125" s="796"/>
      <c r="J125" s="796"/>
      <c r="K125" s="796"/>
      <c r="L125" s="796"/>
      <c r="M125" s="796"/>
      <c r="N125" s="796"/>
      <c r="O125" s="796"/>
      <c r="P125" s="796"/>
    </row>
    <row r="126" spans="1:16" ht="15.75" customHeight="1" x14ac:dyDescent="0.3">
      <c r="A126" s="147"/>
      <c r="B126" s="147"/>
      <c r="C126" s="797" t="s">
        <v>0</v>
      </c>
      <c r="D126" s="798" t="s">
        <v>178</v>
      </c>
      <c r="E126" s="800" t="s">
        <v>179</v>
      </c>
      <c r="F126" s="806" t="s">
        <v>180</v>
      </c>
      <c r="G126" s="806"/>
      <c r="H126" s="806"/>
      <c r="I126" s="806"/>
      <c r="J126" s="806"/>
      <c r="K126" s="807"/>
      <c r="L126" s="786" t="s">
        <v>181</v>
      </c>
      <c r="M126" s="787"/>
      <c r="N126" s="800" t="s">
        <v>182</v>
      </c>
      <c r="O126" s="800" t="s">
        <v>183</v>
      </c>
      <c r="P126" s="800" t="s">
        <v>184</v>
      </c>
    </row>
    <row r="127" spans="1:16" ht="15.75" customHeight="1" x14ac:dyDescent="0.3">
      <c r="A127" s="147"/>
      <c r="B127" s="147"/>
      <c r="C127" s="797"/>
      <c r="D127" s="798"/>
      <c r="E127" s="800"/>
      <c r="F127" s="800" t="s">
        <v>9</v>
      </c>
      <c r="G127" s="815" t="s">
        <v>185</v>
      </c>
      <c r="H127" s="815"/>
      <c r="I127" s="815"/>
      <c r="J127" s="815"/>
      <c r="K127" s="800" t="s">
        <v>186</v>
      </c>
      <c r="L127" s="788"/>
      <c r="M127" s="789"/>
      <c r="N127" s="800"/>
      <c r="O127" s="800"/>
      <c r="P127" s="800"/>
    </row>
    <row r="128" spans="1:16" ht="15.75" customHeight="1" x14ac:dyDescent="0.3">
      <c r="A128" s="147"/>
      <c r="B128" s="147"/>
      <c r="C128" s="797"/>
      <c r="D128" s="798"/>
      <c r="E128" s="800"/>
      <c r="F128" s="807"/>
      <c r="G128" s="800" t="s">
        <v>187</v>
      </c>
      <c r="H128" s="806" t="s">
        <v>188</v>
      </c>
      <c r="I128" s="807"/>
      <c r="J128" s="807"/>
      <c r="K128" s="807"/>
      <c r="L128" s="788"/>
      <c r="M128" s="789"/>
      <c r="N128" s="800"/>
      <c r="O128" s="800"/>
      <c r="P128" s="800"/>
    </row>
    <row r="129" spans="1:16" s="173" customFormat="1" ht="15.75" customHeight="1" x14ac:dyDescent="0.3">
      <c r="A129" s="147"/>
      <c r="B129" s="147"/>
      <c r="C129" s="797"/>
      <c r="D129" s="798"/>
      <c r="E129" s="800"/>
      <c r="F129" s="807"/>
      <c r="G129" s="805"/>
      <c r="H129" s="800" t="s">
        <v>15</v>
      </c>
      <c r="I129" s="800" t="s">
        <v>189</v>
      </c>
      <c r="J129" s="800" t="s">
        <v>190</v>
      </c>
      <c r="K129" s="807"/>
      <c r="L129" s="788"/>
      <c r="M129" s="789"/>
      <c r="N129" s="800"/>
      <c r="O129" s="800"/>
      <c r="P129" s="800"/>
    </row>
    <row r="130" spans="1:16" s="173" customFormat="1" ht="15.75" customHeight="1" x14ac:dyDescent="0.3">
      <c r="A130" s="147"/>
      <c r="B130" s="147"/>
      <c r="C130" s="797"/>
      <c r="D130" s="798"/>
      <c r="E130" s="800"/>
      <c r="F130" s="807"/>
      <c r="G130" s="805"/>
      <c r="H130" s="800"/>
      <c r="I130" s="800"/>
      <c r="J130" s="800"/>
      <c r="K130" s="807"/>
      <c r="L130" s="788"/>
      <c r="M130" s="789"/>
      <c r="N130" s="800"/>
      <c r="O130" s="800"/>
      <c r="P130" s="800"/>
    </row>
    <row r="131" spans="1:16" s="173" customFormat="1" ht="15.75" customHeight="1" x14ac:dyDescent="0.3">
      <c r="A131" s="147"/>
      <c r="B131" s="147"/>
      <c r="C131" s="797"/>
      <c r="D131" s="798"/>
      <c r="E131" s="800"/>
      <c r="F131" s="807"/>
      <c r="G131" s="805"/>
      <c r="H131" s="800"/>
      <c r="I131" s="800"/>
      <c r="J131" s="800"/>
      <c r="K131" s="807"/>
      <c r="L131" s="788"/>
      <c r="M131" s="789"/>
      <c r="N131" s="800"/>
      <c r="O131" s="800"/>
      <c r="P131" s="800"/>
    </row>
    <row r="132" spans="1:16" s="173" customFormat="1" ht="15.75" customHeight="1" x14ac:dyDescent="0.3">
      <c r="A132" s="147"/>
      <c r="B132" s="147"/>
      <c r="C132" s="797"/>
      <c r="D132" s="798"/>
      <c r="E132" s="801"/>
      <c r="F132" s="814"/>
      <c r="G132" s="816"/>
      <c r="H132" s="801"/>
      <c r="I132" s="801"/>
      <c r="J132" s="801"/>
      <c r="K132" s="814"/>
      <c r="L132" s="790"/>
      <c r="M132" s="791"/>
      <c r="N132" s="800"/>
      <c r="O132" s="800"/>
      <c r="P132" s="800"/>
    </row>
    <row r="133" spans="1:16" ht="15" customHeight="1" x14ac:dyDescent="0.3">
      <c r="A133" s="147" t="s">
        <v>191</v>
      </c>
      <c r="B133" s="147" t="s">
        <v>192</v>
      </c>
      <c r="C133" s="205">
        <v>1</v>
      </c>
      <c r="D133" s="252" t="s">
        <v>26</v>
      </c>
      <c r="E133" s="256">
        <v>2</v>
      </c>
      <c r="F133" s="257">
        <f t="shared" ref="F133:F135" si="82">E133*30</f>
        <v>60</v>
      </c>
      <c r="G133" s="258">
        <f>SUM(H133+I133+J133)</f>
        <v>34</v>
      </c>
      <c r="H133" s="257"/>
      <c r="I133" s="257"/>
      <c r="J133" s="257">
        <v>34</v>
      </c>
      <c r="K133" s="258">
        <f t="shared" ref="K133:K137" si="83">F133-G133</f>
        <v>26</v>
      </c>
      <c r="L133" s="782">
        <f t="shared" ref="L133:L137" si="84">G133/17</f>
        <v>2</v>
      </c>
      <c r="M133" s="783"/>
      <c r="N133" s="205" t="s">
        <v>191</v>
      </c>
      <c r="O133" s="227">
        <f t="shared" ref="O133" si="85">G133/F133*100</f>
        <v>56.666666666666664</v>
      </c>
      <c r="P133" s="228" t="s">
        <v>193</v>
      </c>
    </row>
    <row r="134" spans="1:16" s="173" customFormat="1" ht="15.75" customHeight="1" x14ac:dyDescent="0.3">
      <c r="A134" s="147" t="s">
        <v>101</v>
      </c>
      <c r="B134" s="147" t="s">
        <v>192</v>
      </c>
      <c r="C134" s="207">
        <v>2</v>
      </c>
      <c r="D134" s="223" t="s">
        <v>158</v>
      </c>
      <c r="E134" s="256">
        <v>3</v>
      </c>
      <c r="F134" s="272">
        <f t="shared" si="82"/>
        <v>90</v>
      </c>
      <c r="G134" s="258">
        <f t="shared" ref="G134:G135" si="86">SUM(H134+I134+J134)</f>
        <v>34</v>
      </c>
      <c r="H134" s="272">
        <v>18</v>
      </c>
      <c r="I134" s="273"/>
      <c r="J134" s="273">
        <v>16</v>
      </c>
      <c r="K134" s="258">
        <f t="shared" si="83"/>
        <v>56</v>
      </c>
      <c r="L134" s="782">
        <f t="shared" si="84"/>
        <v>2</v>
      </c>
      <c r="M134" s="783"/>
      <c r="N134" s="207" t="s">
        <v>191</v>
      </c>
      <c r="O134" s="227">
        <f>G134/F134*100</f>
        <v>37.777777777777779</v>
      </c>
      <c r="P134" s="228" t="s">
        <v>196</v>
      </c>
    </row>
    <row r="135" spans="1:16" s="173" customFormat="1" ht="15.75" customHeight="1" x14ac:dyDescent="0.3">
      <c r="A135" s="147" t="s">
        <v>101</v>
      </c>
      <c r="B135" s="147" t="s">
        <v>192</v>
      </c>
      <c r="C135" s="207">
        <v>3</v>
      </c>
      <c r="D135" s="223" t="s">
        <v>155</v>
      </c>
      <c r="E135" s="256">
        <v>4</v>
      </c>
      <c r="F135" s="272">
        <f t="shared" si="82"/>
        <v>120</v>
      </c>
      <c r="G135" s="258">
        <f t="shared" si="86"/>
        <v>52</v>
      </c>
      <c r="H135" s="272">
        <v>26</v>
      </c>
      <c r="I135" s="273"/>
      <c r="J135" s="273">
        <v>26</v>
      </c>
      <c r="K135" s="258">
        <f t="shared" si="83"/>
        <v>68</v>
      </c>
      <c r="L135" s="782">
        <f t="shared" si="84"/>
        <v>3.0588235294117645</v>
      </c>
      <c r="M135" s="783"/>
      <c r="N135" s="207" t="s">
        <v>194</v>
      </c>
      <c r="O135" s="227">
        <f t="shared" ref="O135" si="87">G135/F135*100</f>
        <v>43.333333333333336</v>
      </c>
      <c r="P135" s="228" t="s">
        <v>196</v>
      </c>
    </row>
    <row r="136" spans="1:16" s="174" customFormat="1" ht="15.75" customHeight="1" x14ac:dyDescent="0.3">
      <c r="A136" s="147" t="s">
        <v>101</v>
      </c>
      <c r="B136" s="147" t="s">
        <v>192</v>
      </c>
      <c r="C136" s="207">
        <v>4</v>
      </c>
      <c r="D136" s="223" t="s">
        <v>51</v>
      </c>
      <c r="E136" s="256">
        <v>4</v>
      </c>
      <c r="F136" s="272">
        <f>E136*30</f>
        <v>120</v>
      </c>
      <c r="G136" s="258">
        <f>SUM(H136+I136+J136)</f>
        <v>52</v>
      </c>
      <c r="H136" s="272">
        <v>26</v>
      </c>
      <c r="I136" s="273"/>
      <c r="J136" s="273">
        <v>26</v>
      </c>
      <c r="K136" s="258">
        <f t="shared" si="83"/>
        <v>68</v>
      </c>
      <c r="L136" s="782">
        <f t="shared" si="84"/>
        <v>3.0588235294117645</v>
      </c>
      <c r="M136" s="783"/>
      <c r="N136" s="207" t="s">
        <v>194</v>
      </c>
      <c r="O136" s="227">
        <f>G136/F136*100</f>
        <v>43.333333333333336</v>
      </c>
      <c r="P136" s="228" t="s">
        <v>196</v>
      </c>
    </row>
    <row r="137" spans="1:16" s="174" customFormat="1" ht="15.75" customHeight="1" x14ac:dyDescent="0.3">
      <c r="A137" s="147" t="s">
        <v>101</v>
      </c>
      <c r="B137" s="147" t="s">
        <v>192</v>
      </c>
      <c r="C137" s="207">
        <v>5</v>
      </c>
      <c r="D137" s="223" t="s">
        <v>160</v>
      </c>
      <c r="E137" s="256">
        <v>3</v>
      </c>
      <c r="F137" s="272">
        <f t="shared" ref="F137" si="88">E137*30</f>
        <v>90</v>
      </c>
      <c r="G137" s="258">
        <f>SUM(H137+I137+J137)</f>
        <v>34</v>
      </c>
      <c r="H137" s="272">
        <v>18</v>
      </c>
      <c r="I137" s="273"/>
      <c r="J137" s="273">
        <v>16</v>
      </c>
      <c r="K137" s="258">
        <f t="shared" si="83"/>
        <v>56</v>
      </c>
      <c r="L137" s="782">
        <f t="shared" si="84"/>
        <v>2</v>
      </c>
      <c r="M137" s="783"/>
      <c r="N137" s="207" t="s">
        <v>191</v>
      </c>
      <c r="O137" s="227">
        <f t="shared" ref="O137" si="89">G137/F137*100</f>
        <v>37.777777777777779</v>
      </c>
      <c r="P137" s="228" t="s">
        <v>308</v>
      </c>
    </row>
    <row r="138" spans="1:16" s="174" customFormat="1" ht="15.75" customHeight="1" x14ac:dyDescent="0.3">
      <c r="A138" s="147" t="s">
        <v>101</v>
      </c>
      <c r="B138" s="147" t="s">
        <v>192</v>
      </c>
      <c r="C138" s="207">
        <v>6</v>
      </c>
      <c r="D138" s="223" t="s">
        <v>63</v>
      </c>
      <c r="E138" s="256">
        <v>6</v>
      </c>
      <c r="F138" s="257">
        <f>E138*30</f>
        <v>180</v>
      </c>
      <c r="G138" s="258">
        <f t="shared" ref="G138" si="90">SUM(H138+I138+J138)</f>
        <v>102</v>
      </c>
      <c r="H138" s="272"/>
      <c r="I138" s="273"/>
      <c r="J138" s="273">
        <v>102</v>
      </c>
      <c r="K138" s="258">
        <f t="shared" ref="K138:K141" si="91">F138-G138</f>
        <v>78</v>
      </c>
      <c r="L138" s="782">
        <f t="shared" ref="L138" si="92">G138/17</f>
        <v>6</v>
      </c>
      <c r="M138" s="783"/>
      <c r="N138" s="205" t="s">
        <v>276</v>
      </c>
      <c r="O138" s="227">
        <f>G138/F138*100</f>
        <v>56.666666666666664</v>
      </c>
      <c r="P138" s="228" t="s">
        <v>196</v>
      </c>
    </row>
    <row r="139" spans="1:16" ht="15" customHeight="1" x14ac:dyDescent="0.3">
      <c r="A139" s="147" t="s">
        <v>101</v>
      </c>
      <c r="B139" s="147" t="s">
        <v>192</v>
      </c>
      <c r="C139" s="207">
        <v>7</v>
      </c>
      <c r="D139" s="223" t="s">
        <v>148</v>
      </c>
      <c r="E139" s="224">
        <v>3</v>
      </c>
      <c r="F139" s="225">
        <f>E139*30</f>
        <v>90</v>
      </c>
      <c r="G139" s="226">
        <f>SUM(H139+I139+J139)</f>
        <v>0</v>
      </c>
      <c r="H139" s="310"/>
      <c r="I139" s="311"/>
      <c r="J139" s="311"/>
      <c r="K139" s="226">
        <f t="shared" si="91"/>
        <v>90</v>
      </c>
      <c r="L139" s="782"/>
      <c r="M139" s="783"/>
      <c r="N139" s="205" t="s">
        <v>194</v>
      </c>
      <c r="O139" s="227"/>
      <c r="P139" s="274" t="s">
        <v>196</v>
      </c>
    </row>
    <row r="140" spans="1:16" ht="45" customHeight="1" x14ac:dyDescent="0.3">
      <c r="A140" s="147" t="s">
        <v>101</v>
      </c>
      <c r="B140" s="147" t="s">
        <v>197</v>
      </c>
      <c r="C140" s="207">
        <v>8</v>
      </c>
      <c r="D140" s="223" t="s">
        <v>299</v>
      </c>
      <c r="E140" s="385">
        <v>4</v>
      </c>
      <c r="F140" s="386">
        <f>E140*30</f>
        <v>120</v>
      </c>
      <c r="G140" s="386">
        <f>H140+I140+J140</f>
        <v>52</v>
      </c>
      <c r="H140" s="388">
        <v>12</v>
      </c>
      <c r="I140" s="388"/>
      <c r="J140" s="388">
        <v>40</v>
      </c>
      <c r="K140" s="387">
        <f t="shared" si="91"/>
        <v>68</v>
      </c>
      <c r="L140" s="782">
        <f>G140/17</f>
        <v>3.0588235294117645</v>
      </c>
      <c r="M140" s="783"/>
      <c r="N140" s="207" t="s">
        <v>191</v>
      </c>
      <c r="O140" s="227">
        <f>G140/F140*100</f>
        <v>43.333333333333336</v>
      </c>
      <c r="P140" s="274" t="s">
        <v>196</v>
      </c>
    </row>
    <row r="141" spans="1:16" ht="45" customHeight="1" x14ac:dyDescent="0.3">
      <c r="A141" s="147" t="s">
        <v>101</v>
      </c>
      <c r="B141" s="147" t="s">
        <v>197</v>
      </c>
      <c r="C141" s="207">
        <v>9</v>
      </c>
      <c r="D141" s="252" t="s">
        <v>340</v>
      </c>
      <c r="E141" s="539">
        <v>4</v>
      </c>
      <c r="F141" s="386">
        <f t="shared" ref="F141" si="93">E141*30</f>
        <v>120</v>
      </c>
      <c r="G141" s="386">
        <f t="shared" ref="G141" si="94">H141+I141+J141</f>
        <v>52</v>
      </c>
      <c r="H141" s="414">
        <v>26</v>
      </c>
      <c r="I141" s="414"/>
      <c r="J141" s="414">
        <v>26</v>
      </c>
      <c r="K141" s="387">
        <f t="shared" si="91"/>
        <v>68</v>
      </c>
      <c r="L141" s="782">
        <f>G141/17</f>
        <v>3.0588235294117645</v>
      </c>
      <c r="M141" s="783"/>
      <c r="N141" s="207" t="s">
        <v>191</v>
      </c>
      <c r="O141" s="227">
        <f t="shared" ref="O141" si="95">G141/F141*100</f>
        <v>43.333333333333336</v>
      </c>
      <c r="P141" s="274" t="s">
        <v>196</v>
      </c>
    </row>
    <row r="142" spans="1:16" ht="15.6" x14ac:dyDescent="0.3">
      <c r="A142" s="147"/>
      <c r="B142" s="147"/>
      <c r="C142" s="166"/>
      <c r="D142" s="148" t="s">
        <v>14</v>
      </c>
      <c r="E142" s="162">
        <f>SUM(E133:E141)</f>
        <v>33</v>
      </c>
      <c r="F142" s="196">
        <f t="shared" ref="F142:K142" si="96">SUM(F133:F141)</f>
        <v>990</v>
      </c>
      <c r="G142" s="196">
        <f t="shared" si="96"/>
        <v>412</v>
      </c>
      <c r="H142" s="196">
        <f t="shared" si="96"/>
        <v>126</v>
      </c>
      <c r="I142" s="196">
        <f t="shared" si="96"/>
        <v>0</v>
      </c>
      <c r="J142" s="196">
        <f t="shared" si="96"/>
        <v>286</v>
      </c>
      <c r="K142" s="196">
        <f t="shared" si="96"/>
        <v>578</v>
      </c>
      <c r="L142" s="784">
        <f>SUM(L133:M141)</f>
        <v>24.235294117647058</v>
      </c>
      <c r="M142" s="785"/>
      <c r="N142" s="145"/>
      <c r="O142" s="145"/>
      <c r="P142" s="163"/>
    </row>
    <row r="143" spans="1:16" ht="15.6" x14ac:dyDescent="0.3">
      <c r="A143" s="147"/>
      <c r="B143" s="147"/>
      <c r="C143" s="147"/>
      <c r="D143" s="149" t="s">
        <v>198</v>
      </c>
      <c r="E143" s="150">
        <f>30-E142</f>
        <v>-3</v>
      </c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3"/>
    </row>
    <row r="144" spans="1:16" ht="15.6" x14ac:dyDescent="0.3">
      <c r="A144" s="147"/>
      <c r="B144" s="147"/>
      <c r="C144" s="147"/>
      <c r="D144" s="155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3"/>
    </row>
    <row r="145" spans="1:16" ht="15.6" x14ac:dyDescent="0.3">
      <c r="A145" s="169"/>
      <c r="B145" s="169"/>
      <c r="C145" s="169"/>
      <c r="D145" s="170" t="s">
        <v>14</v>
      </c>
      <c r="E145" s="168">
        <f>E146+E147</f>
        <v>240</v>
      </c>
      <c r="F145" s="168">
        <f>F146+F147</f>
        <v>7200</v>
      </c>
      <c r="G145" s="168">
        <f>F145/F145*100</f>
        <v>100</v>
      </c>
      <c r="H145" s="169"/>
      <c r="I145" s="171"/>
      <c r="J145" s="171"/>
      <c r="K145" s="171"/>
      <c r="L145" s="171"/>
      <c r="M145" s="171"/>
      <c r="N145" s="171"/>
      <c r="O145" s="171"/>
      <c r="P145" s="172"/>
    </row>
    <row r="146" spans="1:16" ht="15.6" x14ac:dyDescent="0.3">
      <c r="A146" s="169"/>
      <c r="B146" s="169" t="s">
        <v>192</v>
      </c>
      <c r="C146" s="169"/>
      <c r="D146" s="170" t="s">
        <v>98</v>
      </c>
      <c r="E146" s="169">
        <f>SUMIF(B9:B143,B146,E9:E143)</f>
        <v>180</v>
      </c>
      <c r="F146" s="169">
        <f>E146*30</f>
        <v>5400</v>
      </c>
      <c r="G146" s="169">
        <f>F146/F145*100</f>
        <v>75</v>
      </c>
      <c r="H146" s="169"/>
      <c r="I146" s="171"/>
      <c r="J146" s="171"/>
      <c r="K146" s="171"/>
      <c r="L146" s="171"/>
      <c r="M146" s="171"/>
      <c r="N146" s="171"/>
      <c r="O146" s="171"/>
      <c r="P146" s="172"/>
    </row>
    <row r="147" spans="1:16" ht="15.6" x14ac:dyDescent="0.3">
      <c r="A147" s="169"/>
      <c r="B147" s="169" t="s">
        <v>197</v>
      </c>
      <c r="C147" s="169"/>
      <c r="D147" s="170" t="s">
        <v>99</v>
      </c>
      <c r="E147" s="169">
        <f>SUMIF(B9:B143,B147,E9:E143)</f>
        <v>60</v>
      </c>
      <c r="F147" s="169">
        <f t="shared" ref="F147:F155" si="97">E147*30</f>
        <v>1800</v>
      </c>
      <c r="G147" s="169">
        <f>F147/F145*100</f>
        <v>25</v>
      </c>
      <c r="H147" s="169"/>
      <c r="I147" s="171"/>
      <c r="J147" s="171"/>
      <c r="K147" s="171"/>
      <c r="L147" s="171"/>
      <c r="M147" s="171"/>
      <c r="N147" s="171"/>
      <c r="O147" s="171"/>
      <c r="P147" s="172"/>
    </row>
    <row r="148" spans="1:16" ht="15.6" x14ac:dyDescent="0.3">
      <c r="A148" s="169"/>
      <c r="B148" s="169"/>
      <c r="C148" s="169"/>
      <c r="D148" s="170"/>
      <c r="E148" s="169"/>
      <c r="F148" s="169"/>
      <c r="G148" s="169"/>
      <c r="H148" s="169"/>
      <c r="I148" s="171"/>
      <c r="J148" s="171"/>
      <c r="K148" s="171"/>
      <c r="L148" s="171"/>
      <c r="M148" s="171"/>
      <c r="N148" s="171"/>
      <c r="O148" s="171"/>
      <c r="P148" s="172"/>
    </row>
    <row r="149" spans="1:16" ht="15.6" x14ac:dyDescent="0.3">
      <c r="A149" s="169"/>
      <c r="B149" s="169"/>
      <c r="C149" s="169"/>
      <c r="D149" s="170" t="s">
        <v>207</v>
      </c>
      <c r="E149" s="168">
        <f>E150+E151</f>
        <v>43</v>
      </c>
      <c r="F149" s="168">
        <f>F150+F151</f>
        <v>1290</v>
      </c>
      <c r="G149" s="168">
        <f>F149/$F$149*100</f>
        <v>100</v>
      </c>
      <c r="H149" s="169"/>
      <c r="I149" s="171"/>
      <c r="J149" s="171"/>
      <c r="K149" s="171"/>
      <c r="L149" s="171"/>
      <c r="M149" s="171"/>
      <c r="N149" s="171"/>
      <c r="O149" s="171"/>
      <c r="P149" s="172"/>
    </row>
    <row r="150" spans="1:16" ht="15.6" x14ac:dyDescent="0.3">
      <c r="A150" s="169" t="s">
        <v>191</v>
      </c>
      <c r="B150" s="169" t="s">
        <v>192</v>
      </c>
      <c r="C150" s="169"/>
      <c r="D150" s="170" t="s">
        <v>98</v>
      </c>
      <c r="E150" s="169">
        <f>SUMIFS(E9:E143,A9:A143,A150,B9:B143,B150)</f>
        <v>31</v>
      </c>
      <c r="F150" s="169">
        <f t="shared" si="97"/>
        <v>930</v>
      </c>
      <c r="G150" s="169">
        <f>F150/F149*100</f>
        <v>72.093023255813947</v>
      </c>
      <c r="H150" s="169"/>
      <c r="I150" s="171"/>
      <c r="J150" s="171"/>
      <c r="K150" s="171"/>
      <c r="L150" s="171"/>
      <c r="M150" s="171"/>
      <c r="N150" s="171"/>
      <c r="O150" s="171"/>
      <c r="P150" s="172"/>
    </row>
    <row r="151" spans="1:16" ht="15.6" x14ac:dyDescent="0.3">
      <c r="A151" s="169" t="s">
        <v>191</v>
      </c>
      <c r="B151" s="169" t="s">
        <v>197</v>
      </c>
      <c r="C151" s="169"/>
      <c r="D151" s="170" t="s">
        <v>99</v>
      </c>
      <c r="E151" s="169">
        <f>SUMIFS(E9:E143,A9:A143,A151,B9:B143,B151)</f>
        <v>12</v>
      </c>
      <c r="F151" s="169">
        <f t="shared" si="97"/>
        <v>360</v>
      </c>
      <c r="G151" s="169">
        <f>F151/F149*100</f>
        <v>27.906976744186046</v>
      </c>
      <c r="H151" s="169"/>
      <c r="I151" s="171"/>
      <c r="J151" s="171"/>
      <c r="K151" s="171"/>
      <c r="L151" s="171"/>
      <c r="M151" s="171"/>
      <c r="N151" s="171"/>
      <c r="O151" s="171"/>
      <c r="P151" s="172"/>
    </row>
    <row r="152" spans="1:16" ht="15.6" x14ac:dyDescent="0.3">
      <c r="A152" s="169"/>
      <c r="B152" s="169"/>
      <c r="C152" s="169"/>
      <c r="D152" s="170"/>
      <c r="E152" s="169"/>
      <c r="F152" s="169"/>
      <c r="G152" s="169"/>
      <c r="H152" s="169"/>
      <c r="I152" s="171"/>
      <c r="J152" s="171"/>
      <c r="K152" s="171"/>
      <c r="L152" s="171"/>
      <c r="M152" s="171"/>
      <c r="N152" s="171"/>
      <c r="O152" s="171"/>
      <c r="P152" s="172"/>
    </row>
    <row r="153" spans="1:16" ht="15.6" x14ac:dyDescent="0.3">
      <c r="A153" s="169"/>
      <c r="B153" s="169"/>
      <c r="C153" s="169"/>
      <c r="D153" s="170" t="s">
        <v>208</v>
      </c>
      <c r="E153" s="168">
        <f>E154+E155</f>
        <v>197</v>
      </c>
      <c r="F153" s="168">
        <f>F154+F155</f>
        <v>5910</v>
      </c>
      <c r="G153" s="168">
        <f>F153/$F$153*100</f>
        <v>100</v>
      </c>
      <c r="H153" s="171"/>
      <c r="I153" s="171"/>
      <c r="J153" s="171"/>
      <c r="K153" s="171"/>
      <c r="L153" s="171"/>
      <c r="M153" s="171"/>
      <c r="N153" s="171"/>
      <c r="O153" s="171"/>
      <c r="P153" s="172"/>
    </row>
    <row r="154" spans="1:16" ht="15.6" x14ac:dyDescent="0.3">
      <c r="A154" s="169" t="s">
        <v>101</v>
      </c>
      <c r="B154" s="169" t="s">
        <v>192</v>
      </c>
      <c r="C154" s="169"/>
      <c r="D154" s="170" t="s">
        <v>98</v>
      </c>
      <c r="E154" s="169">
        <f>SUMIFS(E9:E143,A9:A143,A154,B9:B143,B154)</f>
        <v>149</v>
      </c>
      <c r="F154" s="169">
        <f t="shared" si="97"/>
        <v>4470</v>
      </c>
      <c r="G154" s="171">
        <f>F154/F153*100</f>
        <v>75.634517766497467</v>
      </c>
      <c r="H154" s="171"/>
      <c r="I154" s="171"/>
      <c r="J154" s="171"/>
      <c r="K154" s="171"/>
      <c r="L154" s="171"/>
      <c r="M154" s="171"/>
      <c r="N154" s="171"/>
      <c r="O154" s="171"/>
      <c r="P154" s="172"/>
    </row>
    <row r="155" spans="1:16" ht="15.6" x14ac:dyDescent="0.3">
      <c r="A155" s="169" t="s">
        <v>101</v>
      </c>
      <c r="B155" s="169" t="s">
        <v>197</v>
      </c>
      <c r="C155" s="169"/>
      <c r="D155" s="170" t="s">
        <v>99</v>
      </c>
      <c r="E155" s="169">
        <f>SUMIFS(E9:E143,A9:A143,A155,B9:B143,B155)</f>
        <v>48</v>
      </c>
      <c r="F155" s="169">
        <f t="shared" si="97"/>
        <v>1440</v>
      </c>
      <c r="G155" s="171">
        <f>F155/F153*100</f>
        <v>24.36548223350254</v>
      </c>
      <c r="H155" s="171"/>
      <c r="I155" s="171"/>
      <c r="J155" s="171"/>
      <c r="K155" s="171"/>
      <c r="L155" s="171"/>
      <c r="M155" s="171"/>
      <c r="N155" s="171"/>
      <c r="O155" s="171"/>
      <c r="P155" s="172"/>
    </row>
  </sheetData>
  <mergeCells count="207">
    <mergeCell ref="L100:M100"/>
    <mergeCell ref="L101:M101"/>
    <mergeCell ref="L87:M87"/>
    <mergeCell ref="L104:M104"/>
    <mergeCell ref="L105:M105"/>
    <mergeCell ref="L106:M106"/>
    <mergeCell ref="L102:M102"/>
    <mergeCell ref="L98:M98"/>
    <mergeCell ref="L99:M99"/>
    <mergeCell ref="F127:F132"/>
    <mergeCell ref="G127:J127"/>
    <mergeCell ref="K127:K132"/>
    <mergeCell ref="G128:G132"/>
    <mergeCell ref="H128:J128"/>
    <mergeCell ref="H129:H132"/>
    <mergeCell ref="I129:I132"/>
    <mergeCell ref="J129:J132"/>
    <mergeCell ref="L123:M123"/>
    <mergeCell ref="C125:P125"/>
    <mergeCell ref="C126:C132"/>
    <mergeCell ref="D126:D132"/>
    <mergeCell ref="E126:E132"/>
    <mergeCell ref="F126:K126"/>
    <mergeCell ref="N126:N132"/>
    <mergeCell ref="O126:O132"/>
    <mergeCell ref="P126:P132"/>
    <mergeCell ref="L126:M132"/>
    <mergeCell ref="H112:H115"/>
    <mergeCell ref="I112:I115"/>
    <mergeCell ref="J112:J115"/>
    <mergeCell ref="C108:P108"/>
    <mergeCell ref="C109:C115"/>
    <mergeCell ref="D109:D115"/>
    <mergeCell ref="E109:E115"/>
    <mergeCell ref="F109:K109"/>
    <mergeCell ref="L109:M115"/>
    <mergeCell ref="N109:N115"/>
    <mergeCell ref="O109:O115"/>
    <mergeCell ref="P109:P115"/>
    <mergeCell ref="F110:F115"/>
    <mergeCell ref="L119:M119"/>
    <mergeCell ref="L116:M116"/>
    <mergeCell ref="L86:M86"/>
    <mergeCell ref="L88:M88"/>
    <mergeCell ref="C90:P90"/>
    <mergeCell ref="C91:C97"/>
    <mergeCell ref="D91:D97"/>
    <mergeCell ref="E91:E97"/>
    <mergeCell ref="F91:K91"/>
    <mergeCell ref="N91:N97"/>
    <mergeCell ref="O91:O97"/>
    <mergeCell ref="P91:P97"/>
    <mergeCell ref="F92:F97"/>
    <mergeCell ref="G92:J92"/>
    <mergeCell ref="K92:K97"/>
    <mergeCell ref="G93:G97"/>
    <mergeCell ref="H93:J93"/>
    <mergeCell ref="H94:H97"/>
    <mergeCell ref="I94:I97"/>
    <mergeCell ref="J94:J97"/>
    <mergeCell ref="G110:J110"/>
    <mergeCell ref="K110:K115"/>
    <mergeCell ref="G111:G115"/>
    <mergeCell ref="H111:J111"/>
    <mergeCell ref="C74:C80"/>
    <mergeCell ref="D74:D80"/>
    <mergeCell ref="E74:E80"/>
    <mergeCell ref="F74:K74"/>
    <mergeCell ref="L74:M80"/>
    <mergeCell ref="N74:N80"/>
    <mergeCell ref="O74:O80"/>
    <mergeCell ref="P74:P80"/>
    <mergeCell ref="F75:F80"/>
    <mergeCell ref="L84:M84"/>
    <mergeCell ref="L49:M49"/>
    <mergeCell ref="G57:J57"/>
    <mergeCell ref="K57:K62"/>
    <mergeCell ref="G58:G62"/>
    <mergeCell ref="H58:J58"/>
    <mergeCell ref="H59:H62"/>
    <mergeCell ref="I59:I62"/>
    <mergeCell ref="J59:J62"/>
    <mergeCell ref="L83:M83"/>
    <mergeCell ref="L63:M63"/>
    <mergeCell ref="L68:M68"/>
    <mergeCell ref="L71:M71"/>
    <mergeCell ref="L52:M52"/>
    <mergeCell ref="L82:M82"/>
    <mergeCell ref="L81:M81"/>
    <mergeCell ref="G75:J75"/>
    <mergeCell ref="K75:K80"/>
    <mergeCell ref="G76:G80"/>
    <mergeCell ref="H76:J76"/>
    <mergeCell ref="H77:H80"/>
    <mergeCell ref="I77:I80"/>
    <mergeCell ref="J77:J80"/>
    <mergeCell ref="C73:P73"/>
    <mergeCell ref="F56:K56"/>
    <mergeCell ref="N56:N62"/>
    <mergeCell ref="O56:O62"/>
    <mergeCell ref="P56:P62"/>
    <mergeCell ref="F57:F62"/>
    <mergeCell ref="L51:M51"/>
    <mergeCell ref="L47:M47"/>
    <mergeCell ref="L45:M45"/>
    <mergeCell ref="G39:J39"/>
    <mergeCell ref="K39:K44"/>
    <mergeCell ref="G40:G44"/>
    <mergeCell ref="H40:J40"/>
    <mergeCell ref="H41:H44"/>
    <mergeCell ref="I41:I44"/>
    <mergeCell ref="J41:J44"/>
    <mergeCell ref="L48:M48"/>
    <mergeCell ref="L46:M46"/>
    <mergeCell ref="L50:M50"/>
    <mergeCell ref="P20:P26"/>
    <mergeCell ref="F21:F26"/>
    <mergeCell ref="G21:J21"/>
    <mergeCell ref="K21:K26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L27:M27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G3:J3"/>
    <mergeCell ref="K3:K8"/>
    <mergeCell ref="G4:G8"/>
    <mergeCell ref="H4:J4"/>
    <mergeCell ref="H5:H8"/>
    <mergeCell ref="I5:I8"/>
    <mergeCell ref="J5:J8"/>
    <mergeCell ref="L117:M117"/>
    <mergeCell ref="L118:M118"/>
    <mergeCell ref="C37:P37"/>
    <mergeCell ref="L20:M26"/>
    <mergeCell ref="L16:M16"/>
    <mergeCell ref="L9:M9"/>
    <mergeCell ref="L14:M14"/>
    <mergeCell ref="L15:M15"/>
    <mergeCell ref="L10:M10"/>
    <mergeCell ref="L13:M13"/>
    <mergeCell ref="L12:M12"/>
    <mergeCell ref="L17:M17"/>
    <mergeCell ref="C19:P19"/>
    <mergeCell ref="G22:G26"/>
    <mergeCell ref="H22:J22"/>
    <mergeCell ref="H23:H26"/>
    <mergeCell ref="I23:I26"/>
    <mergeCell ref="J23:J26"/>
    <mergeCell ref="C20:C26"/>
    <mergeCell ref="D20:D26"/>
    <mergeCell ref="E20:E26"/>
    <mergeCell ref="F20:K20"/>
    <mergeCell ref="N20:N26"/>
    <mergeCell ref="O20:O26"/>
    <mergeCell ref="L11:M11"/>
    <mergeCell ref="L56:M62"/>
    <mergeCell ref="L29:M29"/>
    <mergeCell ref="L64:M64"/>
    <mergeCell ref="L70:M70"/>
    <mergeCell ref="L85:M85"/>
    <mergeCell ref="L69:M69"/>
    <mergeCell ref="L103:M103"/>
    <mergeCell ref="L91:M97"/>
    <mergeCell ref="L31:M31"/>
    <mergeCell ref="L32:M32"/>
    <mergeCell ref="L33:M33"/>
    <mergeCell ref="L34:M34"/>
    <mergeCell ref="L28:M28"/>
    <mergeCell ref="L30:M30"/>
    <mergeCell ref="L35:M35"/>
    <mergeCell ref="L66:M66"/>
    <mergeCell ref="L65:M65"/>
    <mergeCell ref="L67:M67"/>
    <mergeCell ref="L53:M53"/>
    <mergeCell ref="C55:P55"/>
    <mergeCell ref="C56:C62"/>
    <mergeCell ref="D56:D62"/>
    <mergeCell ref="E56:E62"/>
    <mergeCell ref="L141:M141"/>
    <mergeCell ref="L142:M142"/>
    <mergeCell ref="L134:M134"/>
    <mergeCell ref="L135:M135"/>
    <mergeCell ref="L136:M136"/>
    <mergeCell ref="L137:M137"/>
    <mergeCell ref="L138:M138"/>
    <mergeCell ref="L139:M139"/>
    <mergeCell ref="L120:M120"/>
    <mergeCell ref="L140:M140"/>
    <mergeCell ref="L122:M122"/>
    <mergeCell ref="L133:M133"/>
    <mergeCell ref="L121:M121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99" max="16383" man="1"/>
    <brk id="1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6FF9-7F9A-44F8-BF2B-E120CE12CE04}">
  <dimension ref="A1:U72"/>
  <sheetViews>
    <sheetView zoomScale="105" zoomScaleNormal="105" workbookViewId="0">
      <pane ySplit="7" topLeftCell="A8" activePane="bottomLeft" state="frozen"/>
      <selection pane="bottomLeft" sqref="A1:A6"/>
    </sheetView>
  </sheetViews>
  <sheetFormatPr defaultRowHeight="14.4" x14ac:dyDescent="0.3"/>
  <cols>
    <col min="1" max="1" width="8.33203125" style="135" customWidth="1"/>
    <col min="2" max="2" width="69.33203125" style="135" customWidth="1"/>
    <col min="3" max="6" width="6.33203125" style="135" customWidth="1"/>
    <col min="7" max="7" width="6.44140625" style="135" customWidth="1"/>
    <col min="8" max="13" width="6.33203125" style="135" customWidth="1"/>
    <col min="14" max="21" width="5.77734375" style="135" customWidth="1"/>
    <col min="22" max="16384" width="8.88671875" style="135"/>
  </cols>
  <sheetData>
    <row r="1" spans="1:21" ht="15" customHeight="1" x14ac:dyDescent="0.3">
      <c r="A1" s="684" t="s">
        <v>0</v>
      </c>
      <c r="B1" s="687" t="s">
        <v>1</v>
      </c>
      <c r="C1" s="690" t="s">
        <v>2</v>
      </c>
      <c r="D1" s="691"/>
      <c r="E1" s="691"/>
      <c r="F1" s="692"/>
      <c r="G1" s="693" t="s">
        <v>3</v>
      </c>
      <c r="H1" s="690" t="s">
        <v>4</v>
      </c>
      <c r="I1" s="691"/>
      <c r="J1" s="691"/>
      <c r="K1" s="691"/>
      <c r="L1" s="691"/>
      <c r="M1" s="692"/>
      <c r="N1" s="696" t="s">
        <v>5</v>
      </c>
      <c r="O1" s="697"/>
      <c r="P1" s="697"/>
      <c r="Q1" s="697"/>
      <c r="R1" s="697"/>
      <c r="S1" s="697"/>
      <c r="T1" s="697"/>
      <c r="U1" s="698"/>
    </row>
    <row r="2" spans="1:21" ht="15" customHeight="1" thickBot="1" x14ac:dyDescent="0.35">
      <c r="A2" s="685"/>
      <c r="B2" s="688"/>
      <c r="C2" s="702" t="s">
        <v>6</v>
      </c>
      <c r="D2" s="705" t="s">
        <v>7</v>
      </c>
      <c r="E2" s="708" t="s">
        <v>8</v>
      </c>
      <c r="F2" s="709"/>
      <c r="G2" s="694"/>
      <c r="H2" s="702" t="s">
        <v>9</v>
      </c>
      <c r="I2" s="743" t="s">
        <v>10</v>
      </c>
      <c r="J2" s="744"/>
      <c r="K2" s="744"/>
      <c r="L2" s="745"/>
      <c r="M2" s="710" t="s">
        <v>11</v>
      </c>
      <c r="N2" s="699"/>
      <c r="O2" s="700"/>
      <c r="P2" s="700"/>
      <c r="Q2" s="700"/>
      <c r="R2" s="700"/>
      <c r="S2" s="700"/>
      <c r="T2" s="700"/>
      <c r="U2" s="701"/>
    </row>
    <row r="3" spans="1:21" ht="15" customHeight="1" thickBot="1" x14ac:dyDescent="0.35">
      <c r="A3" s="685"/>
      <c r="B3" s="688"/>
      <c r="C3" s="703"/>
      <c r="D3" s="706"/>
      <c r="E3" s="705" t="s">
        <v>12</v>
      </c>
      <c r="F3" s="713" t="s">
        <v>13</v>
      </c>
      <c r="G3" s="694"/>
      <c r="H3" s="703"/>
      <c r="I3" s="705" t="s">
        <v>14</v>
      </c>
      <c r="J3" s="705" t="s">
        <v>15</v>
      </c>
      <c r="K3" s="705" t="s">
        <v>16</v>
      </c>
      <c r="L3" s="705" t="s">
        <v>17</v>
      </c>
      <c r="M3" s="711"/>
      <c r="N3" s="718" t="s">
        <v>18</v>
      </c>
      <c r="O3" s="719"/>
      <c r="P3" s="718" t="s">
        <v>19</v>
      </c>
      <c r="Q3" s="719"/>
      <c r="R3" s="718" t="s">
        <v>20</v>
      </c>
      <c r="S3" s="719"/>
      <c r="T3" s="718" t="s">
        <v>21</v>
      </c>
      <c r="U3" s="727"/>
    </row>
    <row r="4" spans="1:21" ht="15" customHeight="1" thickBot="1" x14ac:dyDescent="0.35">
      <c r="A4" s="685"/>
      <c r="B4" s="688"/>
      <c r="C4" s="703"/>
      <c r="D4" s="706"/>
      <c r="E4" s="706"/>
      <c r="F4" s="714"/>
      <c r="G4" s="694"/>
      <c r="H4" s="703"/>
      <c r="I4" s="706"/>
      <c r="J4" s="706"/>
      <c r="K4" s="706"/>
      <c r="L4" s="706"/>
      <c r="M4" s="711"/>
      <c r="N4" s="1">
        <v>1</v>
      </c>
      <c r="O4" s="202">
        <v>2</v>
      </c>
      <c r="P4" s="1">
        <v>3</v>
      </c>
      <c r="Q4" s="202">
        <v>4</v>
      </c>
      <c r="R4" s="1">
        <v>5</v>
      </c>
      <c r="S4" s="203">
        <v>6</v>
      </c>
      <c r="T4" s="1">
        <v>7</v>
      </c>
      <c r="U4" s="2">
        <v>8</v>
      </c>
    </row>
    <row r="5" spans="1:21" ht="15" customHeight="1" thickBot="1" x14ac:dyDescent="0.35">
      <c r="A5" s="685"/>
      <c r="B5" s="688"/>
      <c r="C5" s="703"/>
      <c r="D5" s="706"/>
      <c r="E5" s="706"/>
      <c r="F5" s="714"/>
      <c r="G5" s="694"/>
      <c r="H5" s="703"/>
      <c r="I5" s="706"/>
      <c r="J5" s="706"/>
      <c r="K5" s="706"/>
      <c r="L5" s="706"/>
      <c r="M5" s="711"/>
      <c r="N5" s="718" t="s">
        <v>22</v>
      </c>
      <c r="O5" s="719"/>
      <c r="P5" s="719"/>
      <c r="Q5" s="719"/>
      <c r="R5" s="719"/>
      <c r="S5" s="719"/>
      <c r="T5" s="719"/>
      <c r="U5" s="727"/>
    </row>
    <row r="6" spans="1:21" ht="15" customHeight="1" thickBot="1" x14ac:dyDescent="0.35">
      <c r="A6" s="686"/>
      <c r="B6" s="689"/>
      <c r="C6" s="704"/>
      <c r="D6" s="707"/>
      <c r="E6" s="707"/>
      <c r="F6" s="715"/>
      <c r="G6" s="695"/>
      <c r="H6" s="704"/>
      <c r="I6" s="707"/>
      <c r="J6" s="707"/>
      <c r="K6" s="707"/>
      <c r="L6" s="707"/>
      <c r="M6" s="712"/>
      <c r="N6" s="1">
        <v>15</v>
      </c>
      <c r="O6" s="202">
        <v>18</v>
      </c>
      <c r="P6" s="1">
        <v>15</v>
      </c>
      <c r="Q6" s="202">
        <v>18</v>
      </c>
      <c r="R6" s="1">
        <v>15</v>
      </c>
      <c r="S6" s="202">
        <v>18</v>
      </c>
      <c r="T6" s="1">
        <v>15</v>
      </c>
      <c r="U6" s="2">
        <v>17</v>
      </c>
    </row>
    <row r="7" spans="1:21" ht="15" customHeight="1" thickBot="1" x14ac:dyDescent="0.35">
      <c r="A7" s="3">
        <v>1</v>
      </c>
      <c r="B7" s="4">
        <v>2</v>
      </c>
      <c r="C7" s="3">
        <v>3</v>
      </c>
      <c r="D7" s="4">
        <v>4</v>
      </c>
      <c r="E7" s="3">
        <v>5</v>
      </c>
      <c r="F7" s="4">
        <v>6</v>
      </c>
      <c r="G7" s="3">
        <v>7</v>
      </c>
      <c r="H7" s="4">
        <v>8</v>
      </c>
      <c r="I7" s="3">
        <v>9</v>
      </c>
      <c r="J7" s="4">
        <v>10</v>
      </c>
      <c r="K7" s="3">
        <v>11</v>
      </c>
      <c r="L7" s="4">
        <v>12</v>
      </c>
      <c r="M7" s="3">
        <v>13</v>
      </c>
      <c r="N7" s="4">
        <v>14</v>
      </c>
      <c r="O7" s="3">
        <v>15</v>
      </c>
      <c r="P7" s="4">
        <v>16</v>
      </c>
      <c r="Q7" s="3">
        <v>17</v>
      </c>
      <c r="R7" s="4">
        <v>18</v>
      </c>
      <c r="S7" s="3">
        <v>19</v>
      </c>
      <c r="T7" s="4">
        <v>20</v>
      </c>
      <c r="U7" s="3">
        <v>21</v>
      </c>
    </row>
    <row r="8" spans="1:21" ht="15" customHeight="1" thickBot="1" x14ac:dyDescent="0.35">
      <c r="A8" s="757" t="s">
        <v>68</v>
      </c>
      <c r="B8" s="758"/>
      <c r="C8" s="758"/>
      <c r="D8" s="758"/>
      <c r="E8" s="758"/>
      <c r="F8" s="758"/>
      <c r="G8" s="758"/>
      <c r="H8" s="758"/>
      <c r="I8" s="758"/>
      <c r="J8" s="758"/>
      <c r="K8" s="758"/>
      <c r="L8" s="758"/>
      <c r="M8" s="758"/>
      <c r="N8" s="759"/>
      <c r="O8" s="759"/>
      <c r="P8" s="759"/>
      <c r="Q8" s="759"/>
      <c r="R8" s="759"/>
      <c r="S8" s="759"/>
      <c r="T8" s="759"/>
      <c r="U8" s="760"/>
    </row>
    <row r="9" spans="1:21" ht="15" customHeight="1" thickBot="1" x14ac:dyDescent="0.35">
      <c r="A9" s="746" t="s">
        <v>69</v>
      </c>
      <c r="B9" s="761"/>
      <c r="C9" s="747"/>
      <c r="D9" s="747"/>
      <c r="E9" s="747"/>
      <c r="F9" s="747"/>
      <c r="G9" s="761"/>
      <c r="H9" s="747"/>
      <c r="I9" s="747"/>
      <c r="J9" s="747"/>
      <c r="K9" s="747"/>
      <c r="L9" s="747"/>
      <c r="M9" s="747"/>
      <c r="N9" s="747"/>
      <c r="O9" s="747"/>
      <c r="P9" s="747"/>
      <c r="Q9" s="747"/>
      <c r="R9" s="747"/>
      <c r="S9" s="747"/>
      <c r="T9" s="747"/>
      <c r="U9" s="762"/>
    </row>
    <row r="10" spans="1:21" s="53" customFormat="1" ht="15" customHeight="1" thickBot="1" x14ac:dyDescent="0.35">
      <c r="A10" s="817" t="s">
        <v>70</v>
      </c>
      <c r="B10" s="409" t="s">
        <v>172</v>
      </c>
      <c r="C10" s="821"/>
      <c r="D10" s="825">
        <v>3</v>
      </c>
      <c r="E10" s="825"/>
      <c r="F10" s="827"/>
      <c r="G10" s="831">
        <v>4</v>
      </c>
      <c r="H10" s="410">
        <f>G10*30</f>
        <v>120</v>
      </c>
      <c r="I10" s="248">
        <f t="shared" ref="I10:I24" si="0">SUM(J10+K10+L10)</f>
        <v>45</v>
      </c>
      <c r="J10" s="411"/>
      <c r="K10" s="411"/>
      <c r="L10" s="411">
        <v>45</v>
      </c>
      <c r="M10" s="412">
        <f t="shared" ref="M10:M13" si="1">H10-I10</f>
        <v>75</v>
      </c>
      <c r="N10" s="834"/>
      <c r="O10" s="838"/>
      <c r="P10" s="842">
        <v>3</v>
      </c>
      <c r="Q10" s="846"/>
      <c r="R10" s="834"/>
      <c r="S10" s="838"/>
      <c r="T10" s="842"/>
      <c r="U10" s="850"/>
    </row>
    <row r="11" spans="1:21" s="53" customFormat="1" ht="15" customHeight="1" thickBot="1" x14ac:dyDescent="0.35">
      <c r="A11" s="818"/>
      <c r="B11" s="409" t="s">
        <v>71</v>
      </c>
      <c r="C11" s="822"/>
      <c r="D11" s="807"/>
      <c r="E11" s="807"/>
      <c r="F11" s="828"/>
      <c r="G11" s="832"/>
      <c r="H11" s="362">
        <f>G10*30</f>
        <v>120</v>
      </c>
      <c r="I11" s="226">
        <f t="shared" si="0"/>
        <v>45</v>
      </c>
      <c r="J11" s="205">
        <v>30</v>
      </c>
      <c r="K11" s="205"/>
      <c r="L11" s="205">
        <v>15</v>
      </c>
      <c r="M11" s="363">
        <f t="shared" si="1"/>
        <v>75</v>
      </c>
      <c r="N11" s="835"/>
      <c r="O11" s="839"/>
      <c r="P11" s="843"/>
      <c r="Q11" s="847"/>
      <c r="R11" s="835"/>
      <c r="S11" s="839"/>
      <c r="T11" s="843"/>
      <c r="U11" s="851"/>
    </row>
    <row r="12" spans="1:21" s="53" customFormat="1" ht="15" customHeight="1" thickBot="1" x14ac:dyDescent="0.35">
      <c r="A12" s="819"/>
      <c r="B12" s="409" t="s">
        <v>72</v>
      </c>
      <c r="C12" s="823"/>
      <c r="D12" s="814"/>
      <c r="E12" s="814"/>
      <c r="F12" s="829"/>
      <c r="G12" s="832"/>
      <c r="H12" s="362">
        <f>G10*30</f>
        <v>120</v>
      </c>
      <c r="I12" s="226">
        <f t="shared" si="0"/>
        <v>45</v>
      </c>
      <c r="J12" s="205">
        <v>30</v>
      </c>
      <c r="K12" s="205"/>
      <c r="L12" s="205">
        <v>15</v>
      </c>
      <c r="M12" s="363">
        <f t="shared" si="1"/>
        <v>75</v>
      </c>
      <c r="N12" s="836"/>
      <c r="O12" s="840"/>
      <c r="P12" s="844"/>
      <c r="Q12" s="848"/>
      <c r="R12" s="836"/>
      <c r="S12" s="840"/>
      <c r="T12" s="844"/>
      <c r="U12" s="851"/>
    </row>
    <row r="13" spans="1:21" s="53" customFormat="1" ht="15" customHeight="1" thickBot="1" x14ac:dyDescent="0.35">
      <c r="A13" s="819"/>
      <c r="B13" s="409" t="s">
        <v>77</v>
      </c>
      <c r="C13" s="823"/>
      <c r="D13" s="814"/>
      <c r="E13" s="814"/>
      <c r="F13" s="829"/>
      <c r="G13" s="832"/>
      <c r="H13" s="362">
        <f>G10*30</f>
        <v>120</v>
      </c>
      <c r="I13" s="226">
        <f t="shared" si="0"/>
        <v>45</v>
      </c>
      <c r="J13" s="205">
        <v>30</v>
      </c>
      <c r="K13" s="205"/>
      <c r="L13" s="205">
        <v>15</v>
      </c>
      <c r="M13" s="363">
        <f t="shared" si="1"/>
        <v>75</v>
      </c>
      <c r="N13" s="836"/>
      <c r="O13" s="840"/>
      <c r="P13" s="844"/>
      <c r="Q13" s="848"/>
      <c r="R13" s="836"/>
      <c r="S13" s="840"/>
      <c r="T13" s="844"/>
      <c r="U13" s="851"/>
    </row>
    <row r="14" spans="1:21" s="53" customFormat="1" ht="15" customHeight="1" thickBot="1" x14ac:dyDescent="0.35">
      <c r="A14" s="820"/>
      <c r="B14" s="409" t="s">
        <v>164</v>
      </c>
      <c r="C14" s="824"/>
      <c r="D14" s="826"/>
      <c r="E14" s="826"/>
      <c r="F14" s="830"/>
      <c r="G14" s="833"/>
      <c r="H14" s="413">
        <f>G10*30</f>
        <v>120</v>
      </c>
      <c r="I14" s="258">
        <f t="shared" si="0"/>
        <v>0</v>
      </c>
      <c r="J14" s="206"/>
      <c r="K14" s="206"/>
      <c r="L14" s="206"/>
      <c r="M14" s="129"/>
      <c r="N14" s="837"/>
      <c r="O14" s="841"/>
      <c r="P14" s="845"/>
      <c r="Q14" s="849"/>
      <c r="R14" s="837"/>
      <c r="S14" s="841"/>
      <c r="T14" s="845"/>
      <c r="U14" s="852"/>
    </row>
    <row r="15" spans="1:21" s="53" customFormat="1" ht="15" customHeight="1" thickBot="1" x14ac:dyDescent="0.35">
      <c r="A15" s="817" t="s">
        <v>73</v>
      </c>
      <c r="B15" s="409" t="s">
        <v>172</v>
      </c>
      <c r="C15" s="821"/>
      <c r="D15" s="825">
        <v>4</v>
      </c>
      <c r="E15" s="825"/>
      <c r="F15" s="827"/>
      <c r="G15" s="831">
        <v>4</v>
      </c>
      <c r="H15" s="410">
        <f>G15*30</f>
        <v>120</v>
      </c>
      <c r="I15" s="248">
        <f t="shared" si="0"/>
        <v>54</v>
      </c>
      <c r="J15" s="411"/>
      <c r="K15" s="411"/>
      <c r="L15" s="411">
        <v>54</v>
      </c>
      <c r="M15" s="412">
        <f t="shared" ref="M15:M18" si="2">H15-I15</f>
        <v>66</v>
      </c>
      <c r="N15" s="834"/>
      <c r="O15" s="838"/>
      <c r="P15" s="842"/>
      <c r="Q15" s="846">
        <v>3</v>
      </c>
      <c r="R15" s="834"/>
      <c r="S15" s="838"/>
      <c r="T15" s="842"/>
      <c r="U15" s="850"/>
    </row>
    <row r="16" spans="1:21" s="53" customFormat="1" ht="15" customHeight="1" thickBot="1" x14ac:dyDescent="0.35">
      <c r="A16" s="853"/>
      <c r="B16" s="409" t="s">
        <v>166</v>
      </c>
      <c r="C16" s="854"/>
      <c r="D16" s="855"/>
      <c r="E16" s="855"/>
      <c r="F16" s="856"/>
      <c r="G16" s="832"/>
      <c r="H16" s="362">
        <f>G15*30</f>
        <v>120</v>
      </c>
      <c r="I16" s="226">
        <f t="shared" si="0"/>
        <v>54</v>
      </c>
      <c r="J16" s="205">
        <v>36</v>
      </c>
      <c r="K16" s="205"/>
      <c r="L16" s="205">
        <v>18</v>
      </c>
      <c r="M16" s="363">
        <f t="shared" si="2"/>
        <v>66</v>
      </c>
      <c r="N16" s="859"/>
      <c r="O16" s="857"/>
      <c r="P16" s="858"/>
      <c r="Q16" s="860"/>
      <c r="R16" s="859"/>
      <c r="S16" s="857"/>
      <c r="T16" s="858"/>
      <c r="U16" s="851"/>
    </row>
    <row r="17" spans="1:21" s="53" customFormat="1" ht="15" customHeight="1" thickBot="1" x14ac:dyDescent="0.35">
      <c r="A17" s="853"/>
      <c r="B17" s="409" t="s">
        <v>74</v>
      </c>
      <c r="C17" s="854"/>
      <c r="D17" s="855"/>
      <c r="E17" s="855"/>
      <c r="F17" s="856"/>
      <c r="G17" s="832"/>
      <c r="H17" s="362">
        <f>G15*30</f>
        <v>120</v>
      </c>
      <c r="I17" s="226">
        <f t="shared" si="0"/>
        <v>54</v>
      </c>
      <c r="J17" s="205">
        <v>36</v>
      </c>
      <c r="K17" s="205"/>
      <c r="L17" s="205">
        <v>18</v>
      </c>
      <c r="M17" s="363">
        <f t="shared" si="2"/>
        <v>66</v>
      </c>
      <c r="N17" s="859"/>
      <c r="O17" s="857"/>
      <c r="P17" s="858"/>
      <c r="Q17" s="860"/>
      <c r="R17" s="859"/>
      <c r="S17" s="857"/>
      <c r="T17" s="858"/>
      <c r="U17" s="851"/>
    </row>
    <row r="18" spans="1:21" s="53" customFormat="1" ht="15" customHeight="1" thickBot="1" x14ac:dyDescent="0.35">
      <c r="A18" s="818"/>
      <c r="B18" s="409" t="s">
        <v>75</v>
      </c>
      <c r="C18" s="822"/>
      <c r="D18" s="807"/>
      <c r="E18" s="807"/>
      <c r="F18" s="828"/>
      <c r="G18" s="832"/>
      <c r="H18" s="362">
        <f>G15*30</f>
        <v>120</v>
      </c>
      <c r="I18" s="226">
        <f t="shared" si="0"/>
        <v>54</v>
      </c>
      <c r="J18" s="205">
        <v>36</v>
      </c>
      <c r="K18" s="205"/>
      <c r="L18" s="205">
        <v>18</v>
      </c>
      <c r="M18" s="363">
        <f t="shared" si="2"/>
        <v>66</v>
      </c>
      <c r="N18" s="835"/>
      <c r="O18" s="839"/>
      <c r="P18" s="843"/>
      <c r="Q18" s="847"/>
      <c r="R18" s="835"/>
      <c r="S18" s="839"/>
      <c r="T18" s="843"/>
      <c r="U18" s="851"/>
    </row>
    <row r="19" spans="1:21" s="53" customFormat="1" ht="15" customHeight="1" thickBot="1" x14ac:dyDescent="0.35">
      <c r="A19" s="820"/>
      <c r="B19" s="409" t="s">
        <v>164</v>
      </c>
      <c r="C19" s="824"/>
      <c r="D19" s="826"/>
      <c r="E19" s="826"/>
      <c r="F19" s="830"/>
      <c r="G19" s="833"/>
      <c r="H19" s="413">
        <f>G15*30</f>
        <v>120</v>
      </c>
      <c r="I19" s="258">
        <f t="shared" si="0"/>
        <v>0</v>
      </c>
      <c r="J19" s="206"/>
      <c r="K19" s="206"/>
      <c r="L19" s="206"/>
      <c r="M19" s="129"/>
      <c r="N19" s="837"/>
      <c r="O19" s="841"/>
      <c r="P19" s="845"/>
      <c r="Q19" s="849"/>
      <c r="R19" s="837"/>
      <c r="S19" s="841"/>
      <c r="T19" s="845"/>
      <c r="U19" s="852"/>
    </row>
    <row r="20" spans="1:21" s="53" customFormat="1" ht="15" customHeight="1" thickBot="1" x14ac:dyDescent="0.35">
      <c r="A20" s="817" t="s">
        <v>76</v>
      </c>
      <c r="B20" s="409" t="s">
        <v>172</v>
      </c>
      <c r="C20" s="821"/>
      <c r="D20" s="825">
        <v>5</v>
      </c>
      <c r="E20" s="825"/>
      <c r="F20" s="827"/>
      <c r="G20" s="831">
        <v>4</v>
      </c>
      <c r="H20" s="410">
        <f>G20*30</f>
        <v>120</v>
      </c>
      <c r="I20" s="248">
        <f t="shared" si="0"/>
        <v>45</v>
      </c>
      <c r="J20" s="411"/>
      <c r="K20" s="411"/>
      <c r="L20" s="411">
        <v>45</v>
      </c>
      <c r="M20" s="412">
        <f t="shared" ref="M20:M23" si="3">H20-I20</f>
        <v>75</v>
      </c>
      <c r="N20" s="834"/>
      <c r="O20" s="838"/>
      <c r="P20" s="842"/>
      <c r="Q20" s="846"/>
      <c r="R20" s="834">
        <v>3</v>
      </c>
      <c r="S20" s="838"/>
      <c r="T20" s="842"/>
      <c r="U20" s="850"/>
    </row>
    <row r="21" spans="1:21" s="53" customFormat="1" ht="15" customHeight="1" thickBot="1" x14ac:dyDescent="0.35">
      <c r="A21" s="853"/>
      <c r="B21" s="409" t="s">
        <v>167</v>
      </c>
      <c r="C21" s="854"/>
      <c r="D21" s="855"/>
      <c r="E21" s="855"/>
      <c r="F21" s="856"/>
      <c r="G21" s="832"/>
      <c r="H21" s="362">
        <f>G20*30</f>
        <v>120</v>
      </c>
      <c r="I21" s="226">
        <f t="shared" si="0"/>
        <v>45</v>
      </c>
      <c r="J21" s="205">
        <v>30</v>
      </c>
      <c r="K21" s="205"/>
      <c r="L21" s="205">
        <v>15</v>
      </c>
      <c r="M21" s="363">
        <f t="shared" si="3"/>
        <v>75</v>
      </c>
      <c r="N21" s="859"/>
      <c r="O21" s="857"/>
      <c r="P21" s="858"/>
      <c r="Q21" s="860"/>
      <c r="R21" s="859"/>
      <c r="S21" s="857"/>
      <c r="T21" s="858"/>
      <c r="U21" s="851"/>
    </row>
    <row r="22" spans="1:21" s="53" customFormat="1" ht="15" customHeight="1" thickBot="1" x14ac:dyDescent="0.35">
      <c r="A22" s="853"/>
      <c r="B22" s="409" t="s">
        <v>78</v>
      </c>
      <c r="C22" s="854"/>
      <c r="D22" s="855"/>
      <c r="E22" s="855"/>
      <c r="F22" s="856"/>
      <c r="G22" s="832"/>
      <c r="H22" s="362">
        <f>G20*30</f>
        <v>120</v>
      </c>
      <c r="I22" s="226">
        <f t="shared" si="0"/>
        <v>45</v>
      </c>
      <c r="J22" s="205">
        <v>30</v>
      </c>
      <c r="K22" s="205"/>
      <c r="L22" s="205">
        <v>15</v>
      </c>
      <c r="M22" s="363">
        <f t="shared" si="3"/>
        <v>75</v>
      </c>
      <c r="N22" s="859"/>
      <c r="O22" s="857"/>
      <c r="P22" s="858"/>
      <c r="Q22" s="860"/>
      <c r="R22" s="859"/>
      <c r="S22" s="857"/>
      <c r="T22" s="858"/>
      <c r="U22" s="851"/>
    </row>
    <row r="23" spans="1:21" s="53" customFormat="1" ht="15" customHeight="1" thickBot="1" x14ac:dyDescent="0.35">
      <c r="A23" s="818"/>
      <c r="B23" s="409" t="s">
        <v>252</v>
      </c>
      <c r="C23" s="822"/>
      <c r="D23" s="807"/>
      <c r="E23" s="807"/>
      <c r="F23" s="828"/>
      <c r="G23" s="832"/>
      <c r="H23" s="362">
        <f>G20*30</f>
        <v>120</v>
      </c>
      <c r="I23" s="226">
        <f t="shared" si="0"/>
        <v>45</v>
      </c>
      <c r="J23" s="205">
        <v>30</v>
      </c>
      <c r="K23" s="205"/>
      <c r="L23" s="205">
        <v>15</v>
      </c>
      <c r="M23" s="363">
        <f t="shared" si="3"/>
        <v>75</v>
      </c>
      <c r="N23" s="835"/>
      <c r="O23" s="839"/>
      <c r="P23" s="843"/>
      <c r="Q23" s="847"/>
      <c r="R23" s="835"/>
      <c r="S23" s="839"/>
      <c r="T23" s="843"/>
      <c r="U23" s="851"/>
    </row>
    <row r="24" spans="1:21" s="53" customFormat="1" ht="15" customHeight="1" thickBot="1" x14ac:dyDescent="0.35">
      <c r="A24" s="820"/>
      <c r="B24" s="409" t="s">
        <v>164</v>
      </c>
      <c r="C24" s="824"/>
      <c r="D24" s="826"/>
      <c r="E24" s="826"/>
      <c r="F24" s="830"/>
      <c r="G24" s="833"/>
      <c r="H24" s="415">
        <f>G20*30</f>
        <v>120</v>
      </c>
      <c r="I24" s="416">
        <f t="shared" si="0"/>
        <v>0</v>
      </c>
      <c r="J24" s="28"/>
      <c r="K24" s="28"/>
      <c r="L24" s="28"/>
      <c r="M24" s="417"/>
      <c r="N24" s="837"/>
      <c r="O24" s="841"/>
      <c r="P24" s="845"/>
      <c r="Q24" s="849"/>
      <c r="R24" s="837"/>
      <c r="S24" s="841"/>
      <c r="T24" s="845"/>
      <c r="U24" s="852"/>
    </row>
    <row r="25" spans="1:21" ht="15" customHeight="1" thickBot="1" x14ac:dyDescent="0.35">
      <c r="A25" s="741" t="s">
        <v>79</v>
      </c>
      <c r="B25" s="742"/>
      <c r="C25" s="717"/>
      <c r="D25" s="717"/>
      <c r="E25" s="717"/>
      <c r="F25" s="871"/>
      <c r="G25" s="5">
        <f>SUM(G10,G15,G20)</f>
        <v>12</v>
      </c>
      <c r="H25" s="130">
        <f t="shared" ref="H25:M25" si="4">SUM(H11,H16,H21)</f>
        <v>360</v>
      </c>
      <c r="I25" s="131">
        <f t="shared" si="4"/>
        <v>144</v>
      </c>
      <c r="J25" s="131">
        <f t="shared" si="4"/>
        <v>96</v>
      </c>
      <c r="K25" s="131">
        <f t="shared" si="4"/>
        <v>0</v>
      </c>
      <c r="L25" s="131">
        <f t="shared" si="4"/>
        <v>48</v>
      </c>
      <c r="M25" s="132">
        <f t="shared" si="4"/>
        <v>216</v>
      </c>
      <c r="N25" s="12">
        <f t="shared" ref="N25:U25" si="5">SUM(N10:N24)</f>
        <v>0</v>
      </c>
      <c r="O25" s="10">
        <f t="shared" si="5"/>
        <v>0</v>
      </c>
      <c r="P25" s="9">
        <f t="shared" si="5"/>
        <v>3</v>
      </c>
      <c r="Q25" s="11">
        <f t="shared" si="5"/>
        <v>3</v>
      </c>
      <c r="R25" s="12">
        <f t="shared" si="5"/>
        <v>3</v>
      </c>
      <c r="S25" s="10">
        <f t="shared" si="5"/>
        <v>0</v>
      </c>
      <c r="T25" s="9">
        <f t="shared" si="5"/>
        <v>0</v>
      </c>
      <c r="U25" s="11">
        <f t="shared" si="5"/>
        <v>0</v>
      </c>
    </row>
    <row r="26" spans="1:21" s="53" customFormat="1" ht="15" customHeight="1" thickBot="1" x14ac:dyDescent="0.35">
      <c r="A26" s="872"/>
      <c r="B26" s="418" t="s">
        <v>320</v>
      </c>
      <c r="C26" s="874"/>
      <c r="D26" s="876" t="s">
        <v>266</v>
      </c>
      <c r="E26" s="876"/>
      <c r="F26" s="878"/>
      <c r="G26" s="880">
        <v>5</v>
      </c>
      <c r="H26" s="419">
        <f>G26*30</f>
        <v>150</v>
      </c>
      <c r="I26" s="420">
        <f t="shared" ref="I26:I27" si="6">SUM(J26+K26+L26)</f>
        <v>72</v>
      </c>
      <c r="J26" s="421">
        <v>36</v>
      </c>
      <c r="K26" s="421"/>
      <c r="L26" s="421">
        <v>36</v>
      </c>
      <c r="M26" s="422">
        <f t="shared" ref="M26:M27" si="7">H26-I26</f>
        <v>78</v>
      </c>
      <c r="N26" s="865"/>
      <c r="O26" s="867"/>
      <c r="P26" s="861"/>
      <c r="Q26" s="863">
        <v>4</v>
      </c>
      <c r="R26" s="865"/>
      <c r="S26" s="867"/>
      <c r="T26" s="861"/>
      <c r="U26" s="869"/>
    </row>
    <row r="27" spans="1:21" s="53" customFormat="1" ht="15" customHeight="1" thickBot="1" x14ac:dyDescent="0.35">
      <c r="A27" s="873"/>
      <c r="B27" s="418" t="s">
        <v>321</v>
      </c>
      <c r="C27" s="875"/>
      <c r="D27" s="877"/>
      <c r="E27" s="877"/>
      <c r="F27" s="879"/>
      <c r="G27" s="881"/>
      <c r="H27" s="423">
        <f>G26*30</f>
        <v>150</v>
      </c>
      <c r="I27" s="424">
        <f t="shared" si="6"/>
        <v>72</v>
      </c>
      <c r="J27" s="425">
        <v>36</v>
      </c>
      <c r="K27" s="425"/>
      <c r="L27" s="425">
        <v>36</v>
      </c>
      <c r="M27" s="426">
        <f t="shared" si="7"/>
        <v>78</v>
      </c>
      <c r="N27" s="866"/>
      <c r="O27" s="868"/>
      <c r="P27" s="862"/>
      <c r="Q27" s="864"/>
      <c r="R27" s="866"/>
      <c r="S27" s="868"/>
      <c r="T27" s="862"/>
      <c r="U27" s="870"/>
    </row>
    <row r="28" spans="1:21" ht="30" customHeight="1" thickBot="1" x14ac:dyDescent="0.35">
      <c r="A28" s="900" t="s">
        <v>312</v>
      </c>
      <c r="B28" s="901"/>
      <c r="C28" s="901"/>
      <c r="D28" s="901"/>
      <c r="E28" s="901"/>
      <c r="F28" s="901"/>
      <c r="G28" s="901"/>
      <c r="H28" s="901"/>
      <c r="I28" s="901"/>
      <c r="J28" s="901"/>
      <c r="K28" s="901"/>
      <c r="L28" s="901"/>
      <c r="M28" s="901"/>
      <c r="N28" s="901"/>
      <c r="O28" s="901"/>
      <c r="P28" s="901"/>
      <c r="Q28" s="901"/>
      <c r="R28" s="901"/>
      <c r="S28" s="901"/>
      <c r="T28" s="901"/>
      <c r="U28" s="902"/>
    </row>
    <row r="29" spans="1:21" ht="15" customHeight="1" thickBot="1" x14ac:dyDescent="0.35">
      <c r="A29" s="746" t="s">
        <v>80</v>
      </c>
      <c r="B29" s="747"/>
      <c r="C29" s="747"/>
      <c r="D29" s="747"/>
      <c r="E29" s="747"/>
      <c r="F29" s="747"/>
      <c r="G29" s="747"/>
      <c r="H29" s="748"/>
      <c r="I29" s="748"/>
      <c r="J29" s="748"/>
      <c r="K29" s="748"/>
      <c r="L29" s="748"/>
      <c r="M29" s="748"/>
      <c r="N29" s="748"/>
      <c r="O29" s="748"/>
      <c r="P29" s="748"/>
      <c r="Q29" s="748"/>
      <c r="R29" s="748"/>
      <c r="S29" s="748"/>
      <c r="T29" s="748"/>
      <c r="U29" s="749"/>
    </row>
    <row r="30" spans="1:21" s="53" customFormat="1" ht="15" customHeight="1" thickBot="1" x14ac:dyDescent="0.35">
      <c r="A30" s="903" t="s">
        <v>243</v>
      </c>
      <c r="B30" s="427" t="s">
        <v>214</v>
      </c>
      <c r="C30" s="906"/>
      <c r="D30" s="909">
        <v>3</v>
      </c>
      <c r="E30" s="909"/>
      <c r="F30" s="912"/>
      <c r="G30" s="915">
        <v>4</v>
      </c>
      <c r="H30" s="918">
        <f t="shared" ref="H30" si="8">G30*30</f>
        <v>120</v>
      </c>
      <c r="I30" s="921">
        <f>SUM(J30+K30+L30)</f>
        <v>46</v>
      </c>
      <c r="J30" s="885"/>
      <c r="K30" s="888"/>
      <c r="L30" s="888">
        <v>46</v>
      </c>
      <c r="M30" s="891">
        <f>H30-I30</f>
        <v>74</v>
      </c>
      <c r="N30" s="894"/>
      <c r="O30" s="897"/>
      <c r="P30" s="894">
        <v>3</v>
      </c>
      <c r="Q30" s="928"/>
      <c r="R30" s="930"/>
      <c r="S30" s="897"/>
      <c r="T30" s="894"/>
      <c r="U30" s="882"/>
    </row>
    <row r="31" spans="1:21" s="53" customFormat="1" ht="15" customHeight="1" thickBot="1" x14ac:dyDescent="0.35">
      <c r="A31" s="904"/>
      <c r="B31" s="427" t="s">
        <v>217</v>
      </c>
      <c r="C31" s="907"/>
      <c r="D31" s="910"/>
      <c r="E31" s="910"/>
      <c r="F31" s="913"/>
      <c r="G31" s="916"/>
      <c r="H31" s="919"/>
      <c r="I31" s="922"/>
      <c r="J31" s="886"/>
      <c r="K31" s="889"/>
      <c r="L31" s="889"/>
      <c r="M31" s="892"/>
      <c r="N31" s="895"/>
      <c r="O31" s="898"/>
      <c r="P31" s="895"/>
      <c r="Q31" s="883"/>
      <c r="R31" s="931"/>
      <c r="S31" s="898"/>
      <c r="T31" s="895"/>
      <c r="U31" s="883"/>
    </row>
    <row r="32" spans="1:21" s="53" customFormat="1" ht="15" customHeight="1" thickBot="1" x14ac:dyDescent="0.35">
      <c r="A32" s="905"/>
      <c r="B32" s="427" t="s">
        <v>223</v>
      </c>
      <c r="C32" s="908"/>
      <c r="D32" s="911"/>
      <c r="E32" s="911"/>
      <c r="F32" s="914"/>
      <c r="G32" s="917"/>
      <c r="H32" s="920"/>
      <c r="I32" s="923"/>
      <c r="J32" s="887"/>
      <c r="K32" s="890"/>
      <c r="L32" s="890"/>
      <c r="M32" s="893"/>
      <c r="N32" s="896"/>
      <c r="O32" s="899"/>
      <c r="P32" s="896"/>
      <c r="Q32" s="929"/>
      <c r="R32" s="932"/>
      <c r="S32" s="899"/>
      <c r="T32" s="896"/>
      <c r="U32" s="884"/>
    </row>
    <row r="33" spans="1:21" s="53" customFormat="1" ht="15" customHeight="1" thickBot="1" x14ac:dyDescent="0.35">
      <c r="A33" s="903" t="s">
        <v>81</v>
      </c>
      <c r="B33" s="427" t="s">
        <v>215</v>
      </c>
      <c r="C33" s="939"/>
      <c r="D33" s="924">
        <v>3</v>
      </c>
      <c r="E33" s="924"/>
      <c r="F33" s="926"/>
      <c r="G33" s="915">
        <v>4</v>
      </c>
      <c r="H33" s="918">
        <f t="shared" ref="H33" si="9">G33*30</f>
        <v>120</v>
      </c>
      <c r="I33" s="921">
        <f t="shared" ref="I33" si="10">SUM(J33+K33+L33)</f>
        <v>60</v>
      </c>
      <c r="J33" s="885">
        <v>18</v>
      </c>
      <c r="K33" s="888"/>
      <c r="L33" s="888">
        <v>42</v>
      </c>
      <c r="M33" s="891">
        <f>H33-I33</f>
        <v>60</v>
      </c>
      <c r="N33" s="933"/>
      <c r="O33" s="935"/>
      <c r="P33" s="933">
        <v>4</v>
      </c>
      <c r="Q33" s="882"/>
      <c r="R33" s="937"/>
      <c r="S33" s="935"/>
      <c r="T33" s="933"/>
      <c r="U33" s="882"/>
    </row>
    <row r="34" spans="1:21" s="53" customFormat="1" ht="15" customHeight="1" thickBot="1" x14ac:dyDescent="0.35">
      <c r="A34" s="904"/>
      <c r="B34" s="427" t="s">
        <v>295</v>
      </c>
      <c r="C34" s="907"/>
      <c r="D34" s="910"/>
      <c r="E34" s="910"/>
      <c r="F34" s="913"/>
      <c r="G34" s="916"/>
      <c r="H34" s="919"/>
      <c r="I34" s="922"/>
      <c r="J34" s="886"/>
      <c r="K34" s="889"/>
      <c r="L34" s="889"/>
      <c r="M34" s="892"/>
      <c r="N34" s="895"/>
      <c r="O34" s="898"/>
      <c r="P34" s="895"/>
      <c r="Q34" s="883"/>
      <c r="R34" s="931"/>
      <c r="S34" s="898"/>
      <c r="T34" s="895"/>
      <c r="U34" s="883"/>
    </row>
    <row r="35" spans="1:21" s="53" customFormat="1" ht="15" customHeight="1" thickBot="1" x14ac:dyDescent="0.35">
      <c r="A35" s="904"/>
      <c r="B35" s="427" t="s">
        <v>216</v>
      </c>
      <c r="C35" s="907"/>
      <c r="D35" s="910"/>
      <c r="E35" s="910"/>
      <c r="F35" s="913"/>
      <c r="G35" s="916"/>
      <c r="H35" s="919"/>
      <c r="I35" s="922"/>
      <c r="J35" s="886"/>
      <c r="K35" s="889"/>
      <c r="L35" s="889"/>
      <c r="M35" s="892"/>
      <c r="N35" s="895"/>
      <c r="O35" s="898"/>
      <c r="P35" s="895"/>
      <c r="Q35" s="883"/>
      <c r="R35" s="931"/>
      <c r="S35" s="898"/>
      <c r="T35" s="895"/>
      <c r="U35" s="883"/>
    </row>
    <row r="36" spans="1:21" s="53" customFormat="1" ht="15" customHeight="1" thickBot="1" x14ac:dyDescent="0.35">
      <c r="A36" s="905"/>
      <c r="B36" s="427" t="s">
        <v>225</v>
      </c>
      <c r="C36" s="940"/>
      <c r="D36" s="925"/>
      <c r="E36" s="925"/>
      <c r="F36" s="927"/>
      <c r="G36" s="917"/>
      <c r="H36" s="920"/>
      <c r="I36" s="923"/>
      <c r="J36" s="887"/>
      <c r="K36" s="890"/>
      <c r="L36" s="890"/>
      <c r="M36" s="893"/>
      <c r="N36" s="934"/>
      <c r="O36" s="936"/>
      <c r="P36" s="934"/>
      <c r="Q36" s="884"/>
      <c r="R36" s="938"/>
      <c r="S36" s="936"/>
      <c r="T36" s="934"/>
      <c r="U36" s="884"/>
    </row>
    <row r="37" spans="1:21" s="53" customFormat="1" ht="15" customHeight="1" thickBot="1" x14ac:dyDescent="0.35">
      <c r="A37" s="903" t="s">
        <v>82</v>
      </c>
      <c r="B37" s="427" t="s">
        <v>218</v>
      </c>
      <c r="C37" s="906"/>
      <c r="D37" s="909">
        <v>5</v>
      </c>
      <c r="E37" s="909"/>
      <c r="F37" s="912"/>
      <c r="G37" s="915">
        <v>4</v>
      </c>
      <c r="H37" s="918">
        <f t="shared" ref="H37" si="11">G37*30</f>
        <v>120</v>
      </c>
      <c r="I37" s="921">
        <f t="shared" ref="I37" si="12">SUM(J37+K37+L37)</f>
        <v>46</v>
      </c>
      <c r="J37" s="885"/>
      <c r="K37" s="888"/>
      <c r="L37" s="888">
        <v>46</v>
      </c>
      <c r="M37" s="891">
        <f>H37-I37</f>
        <v>74</v>
      </c>
      <c r="N37" s="894"/>
      <c r="O37" s="897"/>
      <c r="P37" s="894"/>
      <c r="Q37" s="928"/>
      <c r="R37" s="930">
        <v>3</v>
      </c>
      <c r="S37" s="897"/>
      <c r="T37" s="894"/>
      <c r="U37" s="882"/>
    </row>
    <row r="38" spans="1:21" s="53" customFormat="1" ht="15" customHeight="1" thickBot="1" x14ac:dyDescent="0.35">
      <c r="A38" s="904"/>
      <c r="B38" s="427" t="s">
        <v>219</v>
      </c>
      <c r="C38" s="907"/>
      <c r="D38" s="910"/>
      <c r="E38" s="910"/>
      <c r="F38" s="913"/>
      <c r="G38" s="916"/>
      <c r="H38" s="919"/>
      <c r="I38" s="922"/>
      <c r="J38" s="886"/>
      <c r="K38" s="889"/>
      <c r="L38" s="889"/>
      <c r="M38" s="892"/>
      <c r="N38" s="895"/>
      <c r="O38" s="898"/>
      <c r="P38" s="895"/>
      <c r="Q38" s="883"/>
      <c r="R38" s="931"/>
      <c r="S38" s="898"/>
      <c r="T38" s="895"/>
      <c r="U38" s="883"/>
    </row>
    <row r="39" spans="1:21" s="53" customFormat="1" ht="15" customHeight="1" thickBot="1" x14ac:dyDescent="0.35">
      <c r="A39" s="905"/>
      <c r="B39" s="427" t="s">
        <v>230</v>
      </c>
      <c r="C39" s="908"/>
      <c r="D39" s="911"/>
      <c r="E39" s="911"/>
      <c r="F39" s="914"/>
      <c r="G39" s="917"/>
      <c r="H39" s="920"/>
      <c r="I39" s="923"/>
      <c r="J39" s="887"/>
      <c r="K39" s="890"/>
      <c r="L39" s="890"/>
      <c r="M39" s="893"/>
      <c r="N39" s="896"/>
      <c r="O39" s="899"/>
      <c r="P39" s="896"/>
      <c r="Q39" s="929"/>
      <c r="R39" s="932"/>
      <c r="S39" s="899"/>
      <c r="T39" s="896"/>
      <c r="U39" s="884"/>
    </row>
    <row r="40" spans="1:21" s="53" customFormat="1" ht="15" customHeight="1" thickBot="1" x14ac:dyDescent="0.35">
      <c r="A40" s="903" t="s">
        <v>83</v>
      </c>
      <c r="B40" s="427" t="s">
        <v>220</v>
      </c>
      <c r="C40" s="906"/>
      <c r="D40" s="909">
        <v>5</v>
      </c>
      <c r="E40" s="909"/>
      <c r="F40" s="912"/>
      <c r="G40" s="915">
        <v>4</v>
      </c>
      <c r="H40" s="919">
        <f>G40*30</f>
        <v>120</v>
      </c>
      <c r="I40" s="922">
        <f t="shared" ref="I40" si="13">SUM(J40+K40+L40)</f>
        <v>46</v>
      </c>
      <c r="J40" s="886"/>
      <c r="K40" s="889"/>
      <c r="L40" s="889">
        <v>46</v>
      </c>
      <c r="M40" s="892">
        <f>H40-I40</f>
        <v>74</v>
      </c>
      <c r="N40" s="894"/>
      <c r="O40" s="897"/>
      <c r="P40" s="894"/>
      <c r="Q40" s="928"/>
      <c r="R40" s="930">
        <v>3</v>
      </c>
      <c r="S40" s="897"/>
      <c r="T40" s="894"/>
      <c r="U40" s="882"/>
    </row>
    <row r="41" spans="1:21" s="53" customFormat="1" ht="15" customHeight="1" thickBot="1" x14ac:dyDescent="0.35">
      <c r="A41" s="904"/>
      <c r="B41" s="427" t="s">
        <v>221</v>
      </c>
      <c r="C41" s="907"/>
      <c r="D41" s="910"/>
      <c r="E41" s="910"/>
      <c r="F41" s="913"/>
      <c r="G41" s="916"/>
      <c r="H41" s="919"/>
      <c r="I41" s="922"/>
      <c r="J41" s="886"/>
      <c r="K41" s="889"/>
      <c r="L41" s="889"/>
      <c r="M41" s="892"/>
      <c r="N41" s="895"/>
      <c r="O41" s="898"/>
      <c r="P41" s="895"/>
      <c r="Q41" s="883"/>
      <c r="R41" s="931"/>
      <c r="S41" s="898"/>
      <c r="T41" s="895"/>
      <c r="U41" s="883"/>
    </row>
    <row r="42" spans="1:21" s="53" customFormat="1" ht="15" customHeight="1" thickBot="1" x14ac:dyDescent="0.35">
      <c r="A42" s="905"/>
      <c r="B42" s="427" t="s">
        <v>262</v>
      </c>
      <c r="C42" s="908"/>
      <c r="D42" s="911"/>
      <c r="E42" s="911"/>
      <c r="F42" s="914"/>
      <c r="G42" s="917"/>
      <c r="H42" s="920"/>
      <c r="I42" s="923"/>
      <c r="J42" s="887"/>
      <c r="K42" s="890"/>
      <c r="L42" s="890"/>
      <c r="M42" s="893"/>
      <c r="N42" s="896"/>
      <c r="O42" s="899"/>
      <c r="P42" s="896"/>
      <c r="Q42" s="929"/>
      <c r="R42" s="932"/>
      <c r="S42" s="899"/>
      <c r="T42" s="896"/>
      <c r="U42" s="884"/>
    </row>
    <row r="43" spans="1:21" s="53" customFormat="1" ht="15" customHeight="1" thickBot="1" x14ac:dyDescent="0.35">
      <c r="A43" s="903" t="s">
        <v>84</v>
      </c>
      <c r="B43" s="427" t="s">
        <v>227</v>
      </c>
      <c r="C43" s="906"/>
      <c r="D43" s="909">
        <v>6</v>
      </c>
      <c r="E43" s="909"/>
      <c r="F43" s="912"/>
      <c r="G43" s="915">
        <v>4</v>
      </c>
      <c r="H43" s="918">
        <f t="shared" ref="H43" si="14">G43*30</f>
        <v>120</v>
      </c>
      <c r="I43" s="922">
        <f t="shared" ref="I43" si="15">SUM(J43+K43+L43)</f>
        <v>54</v>
      </c>
      <c r="J43" s="885">
        <v>12</v>
      </c>
      <c r="K43" s="888"/>
      <c r="L43" s="888">
        <v>42</v>
      </c>
      <c r="M43" s="891">
        <f>H43-I43</f>
        <v>66</v>
      </c>
      <c r="N43" s="894"/>
      <c r="O43" s="897"/>
      <c r="P43" s="894"/>
      <c r="Q43" s="928"/>
      <c r="R43" s="930"/>
      <c r="S43" s="897">
        <v>3</v>
      </c>
      <c r="T43" s="894"/>
      <c r="U43" s="882"/>
    </row>
    <row r="44" spans="1:21" s="53" customFormat="1" ht="15" customHeight="1" thickBot="1" x14ac:dyDescent="0.35">
      <c r="A44" s="904"/>
      <c r="B44" s="427" t="s">
        <v>211</v>
      </c>
      <c r="C44" s="907"/>
      <c r="D44" s="910"/>
      <c r="E44" s="910"/>
      <c r="F44" s="913"/>
      <c r="G44" s="916"/>
      <c r="H44" s="919"/>
      <c r="I44" s="922"/>
      <c r="J44" s="886"/>
      <c r="K44" s="889"/>
      <c r="L44" s="889"/>
      <c r="M44" s="892"/>
      <c r="N44" s="895"/>
      <c r="O44" s="898"/>
      <c r="P44" s="895"/>
      <c r="Q44" s="883"/>
      <c r="R44" s="931"/>
      <c r="S44" s="898"/>
      <c r="T44" s="895"/>
      <c r="U44" s="883"/>
    </row>
    <row r="45" spans="1:21" s="53" customFormat="1" ht="15" customHeight="1" thickBot="1" x14ac:dyDescent="0.35">
      <c r="A45" s="905"/>
      <c r="B45" s="427" t="s">
        <v>261</v>
      </c>
      <c r="C45" s="908"/>
      <c r="D45" s="911"/>
      <c r="E45" s="911"/>
      <c r="F45" s="914"/>
      <c r="G45" s="917"/>
      <c r="H45" s="920"/>
      <c r="I45" s="923"/>
      <c r="J45" s="887"/>
      <c r="K45" s="890"/>
      <c r="L45" s="890"/>
      <c r="M45" s="893"/>
      <c r="N45" s="896"/>
      <c r="O45" s="899"/>
      <c r="P45" s="896"/>
      <c r="Q45" s="929"/>
      <c r="R45" s="932"/>
      <c r="S45" s="899"/>
      <c r="T45" s="896"/>
      <c r="U45" s="884"/>
    </row>
    <row r="46" spans="1:21" s="53" customFormat="1" ht="15" customHeight="1" thickBot="1" x14ac:dyDescent="0.35">
      <c r="A46" s="903" t="s">
        <v>85</v>
      </c>
      <c r="B46" s="428" t="s">
        <v>150</v>
      </c>
      <c r="C46" s="906">
        <v>6</v>
      </c>
      <c r="D46" s="909"/>
      <c r="E46" s="909"/>
      <c r="F46" s="912"/>
      <c r="G46" s="915">
        <v>4</v>
      </c>
      <c r="H46" s="918">
        <f t="shared" ref="H46" si="16">G46*30</f>
        <v>120</v>
      </c>
      <c r="I46" s="921">
        <f t="shared" ref="I46" si="17">SUM(J46+K46+L46)</f>
        <v>54</v>
      </c>
      <c r="J46" s="885">
        <v>28</v>
      </c>
      <c r="K46" s="888"/>
      <c r="L46" s="888">
        <v>26</v>
      </c>
      <c r="M46" s="891">
        <f>H46-I46</f>
        <v>66</v>
      </c>
      <c r="N46" s="894"/>
      <c r="O46" s="897"/>
      <c r="P46" s="894"/>
      <c r="Q46" s="928"/>
      <c r="R46" s="930"/>
      <c r="S46" s="897">
        <v>3</v>
      </c>
      <c r="T46" s="894"/>
      <c r="U46" s="882"/>
    </row>
    <row r="47" spans="1:21" s="53" customFormat="1" ht="15" customHeight="1" thickBot="1" x14ac:dyDescent="0.35">
      <c r="A47" s="904"/>
      <c r="B47" s="428" t="s">
        <v>231</v>
      </c>
      <c r="C47" s="907"/>
      <c r="D47" s="910"/>
      <c r="E47" s="910"/>
      <c r="F47" s="913"/>
      <c r="G47" s="916"/>
      <c r="H47" s="919"/>
      <c r="I47" s="922"/>
      <c r="J47" s="886"/>
      <c r="K47" s="889"/>
      <c r="L47" s="889"/>
      <c r="M47" s="892"/>
      <c r="N47" s="895"/>
      <c r="O47" s="898"/>
      <c r="P47" s="895"/>
      <c r="Q47" s="883"/>
      <c r="R47" s="931"/>
      <c r="S47" s="898"/>
      <c r="T47" s="895"/>
      <c r="U47" s="883"/>
    </row>
    <row r="48" spans="1:21" s="53" customFormat="1" ht="15" customHeight="1" thickBot="1" x14ac:dyDescent="0.35">
      <c r="A48" s="905"/>
      <c r="B48" s="427" t="s">
        <v>300</v>
      </c>
      <c r="C48" s="908"/>
      <c r="D48" s="911"/>
      <c r="E48" s="911"/>
      <c r="F48" s="914"/>
      <c r="G48" s="917"/>
      <c r="H48" s="920"/>
      <c r="I48" s="923"/>
      <c r="J48" s="887"/>
      <c r="K48" s="890"/>
      <c r="L48" s="890"/>
      <c r="M48" s="893"/>
      <c r="N48" s="896"/>
      <c r="O48" s="899"/>
      <c r="P48" s="896"/>
      <c r="Q48" s="929"/>
      <c r="R48" s="932"/>
      <c r="S48" s="899"/>
      <c r="T48" s="896"/>
      <c r="U48" s="884"/>
    </row>
    <row r="49" spans="1:21" s="53" customFormat="1" ht="15" customHeight="1" thickBot="1" x14ac:dyDescent="0.35">
      <c r="A49" s="903" t="s">
        <v>86</v>
      </c>
      <c r="B49" s="427" t="s">
        <v>224</v>
      </c>
      <c r="C49" s="906"/>
      <c r="D49" s="909">
        <v>7</v>
      </c>
      <c r="E49" s="909"/>
      <c r="F49" s="912"/>
      <c r="G49" s="915">
        <v>4</v>
      </c>
      <c r="H49" s="918">
        <f t="shared" ref="H49" si="18">G49*30</f>
        <v>120</v>
      </c>
      <c r="I49" s="921">
        <f t="shared" ref="I49" si="19">SUM(J49+K49+L49)</f>
        <v>46</v>
      </c>
      <c r="J49" s="885"/>
      <c r="K49" s="888"/>
      <c r="L49" s="888">
        <v>46</v>
      </c>
      <c r="M49" s="891">
        <f>H49-I49</f>
        <v>74</v>
      </c>
      <c r="N49" s="894"/>
      <c r="O49" s="897"/>
      <c r="P49" s="894"/>
      <c r="Q49" s="928"/>
      <c r="R49" s="930"/>
      <c r="S49" s="897"/>
      <c r="T49" s="894">
        <v>3</v>
      </c>
      <c r="U49" s="882"/>
    </row>
    <row r="50" spans="1:21" s="53" customFormat="1" ht="15" customHeight="1" thickBot="1" x14ac:dyDescent="0.35">
      <c r="A50" s="904"/>
      <c r="B50" s="427" t="s">
        <v>222</v>
      </c>
      <c r="C50" s="907"/>
      <c r="D50" s="910"/>
      <c r="E50" s="910"/>
      <c r="F50" s="913"/>
      <c r="G50" s="916"/>
      <c r="H50" s="919"/>
      <c r="I50" s="922"/>
      <c r="J50" s="886"/>
      <c r="K50" s="889"/>
      <c r="L50" s="889"/>
      <c r="M50" s="892"/>
      <c r="N50" s="895"/>
      <c r="O50" s="898"/>
      <c r="P50" s="895"/>
      <c r="Q50" s="883"/>
      <c r="R50" s="931"/>
      <c r="S50" s="898"/>
      <c r="T50" s="895"/>
      <c r="U50" s="883"/>
    </row>
    <row r="51" spans="1:21" s="53" customFormat="1" ht="15" customHeight="1" thickBot="1" x14ac:dyDescent="0.35">
      <c r="A51" s="904"/>
      <c r="B51" s="427" t="s">
        <v>226</v>
      </c>
      <c r="C51" s="907"/>
      <c r="D51" s="910"/>
      <c r="E51" s="910"/>
      <c r="F51" s="913"/>
      <c r="G51" s="916"/>
      <c r="H51" s="919"/>
      <c r="I51" s="922"/>
      <c r="J51" s="886"/>
      <c r="K51" s="889"/>
      <c r="L51" s="889"/>
      <c r="M51" s="892"/>
      <c r="N51" s="895"/>
      <c r="O51" s="898"/>
      <c r="P51" s="895"/>
      <c r="Q51" s="883"/>
      <c r="R51" s="931"/>
      <c r="S51" s="898"/>
      <c r="T51" s="895"/>
      <c r="U51" s="883"/>
    </row>
    <row r="52" spans="1:21" s="53" customFormat="1" ht="15" customHeight="1" thickBot="1" x14ac:dyDescent="0.35">
      <c r="A52" s="905"/>
      <c r="B52" s="427" t="s">
        <v>229</v>
      </c>
      <c r="C52" s="908"/>
      <c r="D52" s="911"/>
      <c r="E52" s="911"/>
      <c r="F52" s="914"/>
      <c r="G52" s="917"/>
      <c r="H52" s="920"/>
      <c r="I52" s="923"/>
      <c r="J52" s="887"/>
      <c r="K52" s="890"/>
      <c r="L52" s="890"/>
      <c r="M52" s="893"/>
      <c r="N52" s="896"/>
      <c r="O52" s="899"/>
      <c r="P52" s="896"/>
      <c r="Q52" s="929"/>
      <c r="R52" s="932"/>
      <c r="S52" s="899"/>
      <c r="T52" s="896"/>
      <c r="U52" s="884"/>
    </row>
    <row r="53" spans="1:21" s="53" customFormat="1" ht="15" customHeight="1" thickBot="1" x14ac:dyDescent="0.35">
      <c r="A53" s="903" t="s">
        <v>88</v>
      </c>
      <c r="B53" s="427" t="s">
        <v>232</v>
      </c>
      <c r="C53" s="906"/>
      <c r="D53" s="909">
        <v>7</v>
      </c>
      <c r="E53" s="909"/>
      <c r="F53" s="912"/>
      <c r="G53" s="915">
        <v>4</v>
      </c>
      <c r="H53" s="918">
        <f t="shared" ref="H53" si="20">G53*30</f>
        <v>120</v>
      </c>
      <c r="I53" s="921">
        <f t="shared" ref="I53" si="21">SUM(J53+K53+L53)</f>
        <v>60</v>
      </c>
      <c r="J53" s="885">
        <v>30</v>
      </c>
      <c r="K53" s="888"/>
      <c r="L53" s="888">
        <v>30</v>
      </c>
      <c r="M53" s="891">
        <f>H53-I53</f>
        <v>60</v>
      </c>
      <c r="N53" s="894"/>
      <c r="O53" s="897"/>
      <c r="P53" s="894"/>
      <c r="Q53" s="928"/>
      <c r="R53" s="930"/>
      <c r="S53" s="897"/>
      <c r="T53" s="894">
        <v>4</v>
      </c>
      <c r="U53" s="882"/>
    </row>
    <row r="54" spans="1:21" s="53" customFormat="1" ht="15" customHeight="1" thickBot="1" x14ac:dyDescent="0.35">
      <c r="A54" s="904"/>
      <c r="B54" s="427" t="s">
        <v>245</v>
      </c>
      <c r="C54" s="907"/>
      <c r="D54" s="910"/>
      <c r="E54" s="910"/>
      <c r="F54" s="913"/>
      <c r="G54" s="916"/>
      <c r="H54" s="919"/>
      <c r="I54" s="922"/>
      <c r="J54" s="886"/>
      <c r="K54" s="889"/>
      <c r="L54" s="889"/>
      <c r="M54" s="892"/>
      <c r="N54" s="895"/>
      <c r="O54" s="898"/>
      <c r="P54" s="895"/>
      <c r="Q54" s="883"/>
      <c r="R54" s="931"/>
      <c r="S54" s="898"/>
      <c r="T54" s="895"/>
      <c r="U54" s="883"/>
    </row>
    <row r="55" spans="1:21" s="53" customFormat="1" ht="15" customHeight="1" thickBot="1" x14ac:dyDescent="0.35">
      <c r="A55" s="905"/>
      <c r="B55" s="427" t="s">
        <v>257</v>
      </c>
      <c r="C55" s="908"/>
      <c r="D55" s="911"/>
      <c r="E55" s="911"/>
      <c r="F55" s="914"/>
      <c r="G55" s="917"/>
      <c r="H55" s="920"/>
      <c r="I55" s="923"/>
      <c r="J55" s="887"/>
      <c r="K55" s="890"/>
      <c r="L55" s="890"/>
      <c r="M55" s="893"/>
      <c r="N55" s="896"/>
      <c r="O55" s="899"/>
      <c r="P55" s="896"/>
      <c r="Q55" s="929"/>
      <c r="R55" s="932"/>
      <c r="S55" s="899"/>
      <c r="T55" s="896"/>
      <c r="U55" s="884"/>
    </row>
    <row r="56" spans="1:21" s="53" customFormat="1" ht="15" customHeight="1" thickBot="1" x14ac:dyDescent="0.35">
      <c r="A56" s="903" t="s">
        <v>162</v>
      </c>
      <c r="B56" s="389" t="s">
        <v>279</v>
      </c>
      <c r="C56" s="906">
        <v>7</v>
      </c>
      <c r="D56" s="909"/>
      <c r="E56" s="909"/>
      <c r="F56" s="912"/>
      <c r="G56" s="915">
        <v>4</v>
      </c>
      <c r="H56" s="918">
        <f t="shared" ref="H56" si="22">G56*30</f>
        <v>120</v>
      </c>
      <c r="I56" s="922">
        <f t="shared" ref="I56" si="23">SUM(J56+K56+L56)</f>
        <v>60</v>
      </c>
      <c r="J56" s="885">
        <v>30</v>
      </c>
      <c r="K56" s="888"/>
      <c r="L56" s="888">
        <v>30</v>
      </c>
      <c r="M56" s="891">
        <f>H56-I56</f>
        <v>60</v>
      </c>
      <c r="N56" s="894"/>
      <c r="O56" s="897"/>
      <c r="P56" s="894"/>
      <c r="Q56" s="928"/>
      <c r="R56" s="930"/>
      <c r="S56" s="897"/>
      <c r="T56" s="894">
        <v>4</v>
      </c>
      <c r="U56" s="882"/>
    </row>
    <row r="57" spans="1:21" s="53" customFormat="1" ht="15" customHeight="1" thickBot="1" x14ac:dyDescent="0.35">
      <c r="A57" s="904"/>
      <c r="B57" s="537" t="s">
        <v>302</v>
      </c>
      <c r="C57" s="907"/>
      <c r="D57" s="910"/>
      <c r="E57" s="910"/>
      <c r="F57" s="913"/>
      <c r="G57" s="916"/>
      <c r="H57" s="919"/>
      <c r="I57" s="922"/>
      <c r="J57" s="886"/>
      <c r="K57" s="889"/>
      <c r="L57" s="889"/>
      <c r="M57" s="892"/>
      <c r="N57" s="895"/>
      <c r="O57" s="898"/>
      <c r="P57" s="895"/>
      <c r="Q57" s="883"/>
      <c r="R57" s="931"/>
      <c r="S57" s="898"/>
      <c r="T57" s="895"/>
      <c r="U57" s="883"/>
    </row>
    <row r="58" spans="1:21" s="53" customFormat="1" ht="15" customHeight="1" thickBot="1" x14ac:dyDescent="0.35">
      <c r="A58" s="904"/>
      <c r="B58" s="538" t="s">
        <v>161</v>
      </c>
      <c r="C58" s="907"/>
      <c r="D58" s="910"/>
      <c r="E58" s="910"/>
      <c r="F58" s="913"/>
      <c r="G58" s="916"/>
      <c r="H58" s="919"/>
      <c r="I58" s="922"/>
      <c r="J58" s="886"/>
      <c r="K58" s="889"/>
      <c r="L58" s="889"/>
      <c r="M58" s="892"/>
      <c r="N58" s="895"/>
      <c r="O58" s="898"/>
      <c r="P58" s="895"/>
      <c r="Q58" s="883"/>
      <c r="R58" s="931"/>
      <c r="S58" s="898"/>
      <c r="T58" s="895"/>
      <c r="U58" s="883"/>
    </row>
    <row r="59" spans="1:21" s="53" customFormat="1" ht="15" customHeight="1" thickBot="1" x14ac:dyDescent="0.35">
      <c r="A59" s="905"/>
      <c r="B59" s="427" t="s">
        <v>281</v>
      </c>
      <c r="C59" s="908"/>
      <c r="D59" s="911"/>
      <c r="E59" s="911"/>
      <c r="F59" s="914"/>
      <c r="G59" s="917"/>
      <c r="H59" s="920"/>
      <c r="I59" s="923"/>
      <c r="J59" s="887"/>
      <c r="K59" s="890"/>
      <c r="L59" s="890"/>
      <c r="M59" s="893"/>
      <c r="N59" s="896"/>
      <c r="O59" s="899"/>
      <c r="P59" s="896"/>
      <c r="Q59" s="929"/>
      <c r="R59" s="932"/>
      <c r="S59" s="899"/>
      <c r="T59" s="896"/>
      <c r="U59" s="884"/>
    </row>
    <row r="60" spans="1:21" s="53" customFormat="1" ht="15" customHeight="1" thickBot="1" x14ac:dyDescent="0.35">
      <c r="A60" s="903" t="s">
        <v>163</v>
      </c>
      <c r="B60" s="427" t="s">
        <v>301</v>
      </c>
      <c r="C60" s="906"/>
      <c r="D60" s="909">
        <v>7</v>
      </c>
      <c r="E60" s="909"/>
      <c r="F60" s="912"/>
      <c r="G60" s="915">
        <v>4</v>
      </c>
      <c r="H60" s="918">
        <f t="shared" ref="H60" si="24">G60*30</f>
        <v>120</v>
      </c>
      <c r="I60" s="922">
        <f t="shared" ref="I60" si="25">SUM(J60+K60+L60)</f>
        <v>60</v>
      </c>
      <c r="J60" s="885">
        <v>30</v>
      </c>
      <c r="K60" s="888"/>
      <c r="L60" s="888">
        <v>30</v>
      </c>
      <c r="M60" s="891">
        <f>H60-I60</f>
        <v>60</v>
      </c>
      <c r="N60" s="894"/>
      <c r="O60" s="897"/>
      <c r="P60" s="894"/>
      <c r="Q60" s="928"/>
      <c r="R60" s="930"/>
      <c r="S60" s="897"/>
      <c r="T60" s="894">
        <v>4</v>
      </c>
      <c r="U60" s="882"/>
    </row>
    <row r="61" spans="1:21" s="53" customFormat="1" ht="15" customHeight="1" thickBot="1" x14ac:dyDescent="0.35">
      <c r="A61" s="904"/>
      <c r="B61" s="427" t="s">
        <v>256</v>
      </c>
      <c r="C61" s="907"/>
      <c r="D61" s="910"/>
      <c r="E61" s="910"/>
      <c r="F61" s="913"/>
      <c r="G61" s="916"/>
      <c r="H61" s="919"/>
      <c r="I61" s="922"/>
      <c r="J61" s="886"/>
      <c r="K61" s="889"/>
      <c r="L61" s="889"/>
      <c r="M61" s="892"/>
      <c r="N61" s="895"/>
      <c r="O61" s="898"/>
      <c r="P61" s="895"/>
      <c r="Q61" s="883"/>
      <c r="R61" s="931"/>
      <c r="S61" s="898"/>
      <c r="T61" s="895"/>
      <c r="U61" s="883"/>
    </row>
    <row r="62" spans="1:21" s="53" customFormat="1" ht="15" customHeight="1" thickBot="1" x14ac:dyDescent="0.35">
      <c r="A62" s="905"/>
      <c r="B62" s="427" t="s">
        <v>255</v>
      </c>
      <c r="C62" s="908"/>
      <c r="D62" s="911"/>
      <c r="E62" s="911"/>
      <c r="F62" s="914"/>
      <c r="G62" s="917"/>
      <c r="H62" s="920"/>
      <c r="I62" s="923"/>
      <c r="J62" s="887"/>
      <c r="K62" s="890"/>
      <c r="L62" s="890"/>
      <c r="M62" s="893"/>
      <c r="N62" s="896"/>
      <c r="O62" s="899"/>
      <c r="P62" s="896"/>
      <c r="Q62" s="929"/>
      <c r="R62" s="932"/>
      <c r="S62" s="899"/>
      <c r="T62" s="896"/>
      <c r="U62" s="884"/>
    </row>
    <row r="63" spans="1:21" s="53" customFormat="1" ht="15" customHeight="1" thickBot="1" x14ac:dyDescent="0.35">
      <c r="A63" s="903" t="s">
        <v>277</v>
      </c>
      <c r="B63" s="427" t="s">
        <v>228</v>
      </c>
      <c r="C63" s="939"/>
      <c r="D63" s="924">
        <v>8</v>
      </c>
      <c r="E63" s="924"/>
      <c r="F63" s="926"/>
      <c r="G63" s="915">
        <v>4</v>
      </c>
      <c r="H63" s="918">
        <f t="shared" ref="H63" si="26">G63*30</f>
        <v>120</v>
      </c>
      <c r="I63" s="922">
        <f t="shared" ref="I63" si="27">SUM(J63+K63+L63)</f>
        <v>52</v>
      </c>
      <c r="J63" s="885">
        <v>12</v>
      </c>
      <c r="K63" s="888"/>
      <c r="L63" s="888">
        <v>40</v>
      </c>
      <c r="M63" s="891">
        <f>H63-I63</f>
        <v>68</v>
      </c>
      <c r="N63" s="933"/>
      <c r="O63" s="935"/>
      <c r="P63" s="933"/>
      <c r="Q63" s="882"/>
      <c r="R63" s="937"/>
      <c r="S63" s="935"/>
      <c r="T63" s="933"/>
      <c r="U63" s="882">
        <v>3</v>
      </c>
    </row>
    <row r="64" spans="1:21" s="53" customFormat="1" ht="15" customHeight="1" thickBot="1" x14ac:dyDescent="0.35">
      <c r="A64" s="904"/>
      <c r="B64" s="427" t="s">
        <v>297</v>
      </c>
      <c r="C64" s="907"/>
      <c r="D64" s="910"/>
      <c r="E64" s="910"/>
      <c r="F64" s="913"/>
      <c r="G64" s="916"/>
      <c r="H64" s="919"/>
      <c r="I64" s="922"/>
      <c r="J64" s="886"/>
      <c r="K64" s="889"/>
      <c r="L64" s="889"/>
      <c r="M64" s="892"/>
      <c r="N64" s="895"/>
      <c r="O64" s="898"/>
      <c r="P64" s="895"/>
      <c r="Q64" s="883"/>
      <c r="R64" s="931"/>
      <c r="S64" s="898"/>
      <c r="T64" s="895"/>
      <c r="U64" s="883"/>
    </row>
    <row r="65" spans="1:21" s="53" customFormat="1" ht="15" customHeight="1" thickBot="1" x14ac:dyDescent="0.35">
      <c r="A65" s="904"/>
      <c r="B65" s="427" t="s">
        <v>298</v>
      </c>
      <c r="C65" s="907"/>
      <c r="D65" s="910"/>
      <c r="E65" s="910"/>
      <c r="F65" s="913"/>
      <c r="G65" s="916"/>
      <c r="H65" s="919"/>
      <c r="I65" s="922"/>
      <c r="J65" s="886"/>
      <c r="K65" s="889"/>
      <c r="L65" s="889"/>
      <c r="M65" s="892"/>
      <c r="N65" s="895"/>
      <c r="O65" s="898"/>
      <c r="P65" s="895"/>
      <c r="Q65" s="883"/>
      <c r="R65" s="931"/>
      <c r="S65" s="898"/>
      <c r="T65" s="895"/>
      <c r="U65" s="883"/>
    </row>
    <row r="66" spans="1:21" s="53" customFormat="1" ht="15" customHeight="1" thickBot="1" x14ac:dyDescent="0.35">
      <c r="A66" s="905"/>
      <c r="B66" s="427" t="s">
        <v>234</v>
      </c>
      <c r="C66" s="940"/>
      <c r="D66" s="925"/>
      <c r="E66" s="925"/>
      <c r="F66" s="927"/>
      <c r="G66" s="917"/>
      <c r="H66" s="920"/>
      <c r="I66" s="923"/>
      <c r="J66" s="887"/>
      <c r="K66" s="890"/>
      <c r="L66" s="890"/>
      <c r="M66" s="893"/>
      <c r="N66" s="934"/>
      <c r="O66" s="936"/>
      <c r="P66" s="934"/>
      <c r="Q66" s="884"/>
      <c r="R66" s="938"/>
      <c r="S66" s="936"/>
      <c r="T66" s="934"/>
      <c r="U66" s="884"/>
    </row>
    <row r="67" spans="1:21" s="53" customFormat="1" ht="15" customHeight="1" thickBot="1" x14ac:dyDescent="0.35">
      <c r="A67" s="903" t="s">
        <v>278</v>
      </c>
      <c r="B67" s="427" t="s">
        <v>280</v>
      </c>
      <c r="C67" s="906"/>
      <c r="D67" s="909">
        <v>8</v>
      </c>
      <c r="E67" s="909"/>
      <c r="F67" s="912"/>
      <c r="G67" s="915">
        <v>4</v>
      </c>
      <c r="H67" s="918">
        <f t="shared" ref="H67" si="28">G67*30</f>
        <v>120</v>
      </c>
      <c r="I67" s="922">
        <f t="shared" ref="I67" si="29">SUM(J67+K67+L67)</f>
        <v>52</v>
      </c>
      <c r="J67" s="885">
        <v>26</v>
      </c>
      <c r="K67" s="888"/>
      <c r="L67" s="888">
        <v>26</v>
      </c>
      <c r="M67" s="891">
        <f>H67-I67</f>
        <v>68</v>
      </c>
      <c r="N67" s="894"/>
      <c r="O67" s="897"/>
      <c r="P67" s="894"/>
      <c r="Q67" s="928"/>
      <c r="R67" s="930"/>
      <c r="S67" s="897"/>
      <c r="T67" s="894"/>
      <c r="U67" s="882">
        <v>3</v>
      </c>
    </row>
    <row r="68" spans="1:21" s="53" customFormat="1" ht="15" customHeight="1" thickBot="1" x14ac:dyDescent="0.35">
      <c r="A68" s="904"/>
      <c r="B68" s="427" t="s">
        <v>294</v>
      </c>
      <c r="C68" s="907"/>
      <c r="D68" s="910"/>
      <c r="E68" s="910"/>
      <c r="F68" s="913"/>
      <c r="G68" s="916"/>
      <c r="H68" s="919"/>
      <c r="I68" s="922"/>
      <c r="J68" s="886"/>
      <c r="K68" s="889"/>
      <c r="L68" s="889"/>
      <c r="M68" s="892"/>
      <c r="N68" s="895"/>
      <c r="O68" s="898"/>
      <c r="P68" s="895"/>
      <c r="Q68" s="883"/>
      <c r="R68" s="931"/>
      <c r="S68" s="898"/>
      <c r="T68" s="895"/>
      <c r="U68" s="883"/>
    </row>
    <row r="69" spans="1:21" s="53" customFormat="1" ht="15" customHeight="1" thickBot="1" x14ac:dyDescent="0.35">
      <c r="A69" s="904"/>
      <c r="B69" s="427" t="s">
        <v>174</v>
      </c>
      <c r="C69" s="907"/>
      <c r="D69" s="910"/>
      <c r="E69" s="910"/>
      <c r="F69" s="913"/>
      <c r="G69" s="916"/>
      <c r="H69" s="919"/>
      <c r="I69" s="922"/>
      <c r="J69" s="886"/>
      <c r="K69" s="889"/>
      <c r="L69" s="889"/>
      <c r="M69" s="892"/>
      <c r="N69" s="895"/>
      <c r="O69" s="898"/>
      <c r="P69" s="895"/>
      <c r="Q69" s="883"/>
      <c r="R69" s="931"/>
      <c r="S69" s="898"/>
      <c r="T69" s="895"/>
      <c r="U69" s="883"/>
    </row>
    <row r="70" spans="1:21" s="53" customFormat="1" ht="15" customHeight="1" thickBot="1" x14ac:dyDescent="0.35">
      <c r="A70" s="905"/>
      <c r="B70" s="427" t="s">
        <v>293</v>
      </c>
      <c r="C70" s="908"/>
      <c r="D70" s="911"/>
      <c r="E70" s="911"/>
      <c r="F70" s="914"/>
      <c r="G70" s="917"/>
      <c r="H70" s="920"/>
      <c r="I70" s="923"/>
      <c r="J70" s="887"/>
      <c r="K70" s="890"/>
      <c r="L70" s="890"/>
      <c r="M70" s="893"/>
      <c r="N70" s="896"/>
      <c r="O70" s="899"/>
      <c r="P70" s="896"/>
      <c r="Q70" s="929"/>
      <c r="R70" s="932"/>
      <c r="S70" s="899"/>
      <c r="T70" s="896"/>
      <c r="U70" s="884"/>
    </row>
    <row r="71" spans="1:21" ht="15" customHeight="1" thickBot="1" x14ac:dyDescent="0.35">
      <c r="A71" s="741" t="s">
        <v>89</v>
      </c>
      <c r="B71" s="742"/>
      <c r="C71" s="742"/>
      <c r="D71" s="742"/>
      <c r="E71" s="742"/>
      <c r="F71" s="750"/>
      <c r="G71" s="5">
        <f t="shared" ref="G71:U71" si="30">SUM(G30:G70)</f>
        <v>48</v>
      </c>
      <c r="H71" s="9">
        <f t="shared" si="30"/>
        <v>1440</v>
      </c>
      <c r="I71" s="9">
        <f t="shared" si="30"/>
        <v>636</v>
      </c>
      <c r="J71" s="9">
        <f t="shared" si="30"/>
        <v>186</v>
      </c>
      <c r="K71" s="9">
        <f t="shared" si="30"/>
        <v>0</v>
      </c>
      <c r="L71" s="9">
        <f t="shared" si="30"/>
        <v>450</v>
      </c>
      <c r="M71" s="175">
        <f t="shared" si="30"/>
        <v>804</v>
      </c>
      <c r="N71" s="29">
        <f t="shared" si="30"/>
        <v>0</v>
      </c>
      <c r="O71" s="30">
        <f t="shared" si="30"/>
        <v>0</v>
      </c>
      <c r="P71" s="31">
        <f t="shared" si="30"/>
        <v>7</v>
      </c>
      <c r="Q71" s="32">
        <f t="shared" si="30"/>
        <v>0</v>
      </c>
      <c r="R71" s="29">
        <f t="shared" si="30"/>
        <v>6</v>
      </c>
      <c r="S71" s="30">
        <f t="shared" si="30"/>
        <v>6</v>
      </c>
      <c r="T71" s="31">
        <f t="shared" si="30"/>
        <v>15</v>
      </c>
      <c r="U71" s="32">
        <f t="shared" si="30"/>
        <v>6</v>
      </c>
    </row>
    <row r="72" spans="1:21" ht="15" customHeight="1" thickBot="1" x14ac:dyDescent="0.35">
      <c r="A72" s="776" t="s">
        <v>90</v>
      </c>
      <c r="B72" s="777"/>
      <c r="C72" s="777"/>
      <c r="D72" s="777"/>
      <c r="E72" s="777"/>
      <c r="F72" s="778"/>
      <c r="G72" s="201">
        <f t="shared" ref="G72:U72" si="31">SUM(G25,G71)</f>
        <v>60</v>
      </c>
      <c r="H72" s="41">
        <f t="shared" si="31"/>
        <v>1800</v>
      </c>
      <c r="I72" s="42">
        <f t="shared" si="31"/>
        <v>780</v>
      </c>
      <c r="J72" s="42">
        <f t="shared" si="31"/>
        <v>282</v>
      </c>
      <c r="K72" s="42">
        <f t="shared" si="31"/>
        <v>0</v>
      </c>
      <c r="L72" s="42">
        <f t="shared" si="31"/>
        <v>498</v>
      </c>
      <c r="M72" s="43">
        <f t="shared" si="31"/>
        <v>1020</v>
      </c>
      <c r="N72" s="41">
        <f t="shared" si="31"/>
        <v>0</v>
      </c>
      <c r="O72" s="42">
        <f t="shared" si="31"/>
        <v>0</v>
      </c>
      <c r="P72" s="41">
        <f t="shared" si="31"/>
        <v>10</v>
      </c>
      <c r="Q72" s="44">
        <f t="shared" si="31"/>
        <v>3</v>
      </c>
      <c r="R72" s="429">
        <f t="shared" si="31"/>
        <v>9</v>
      </c>
      <c r="S72" s="42">
        <f t="shared" si="31"/>
        <v>6</v>
      </c>
      <c r="T72" s="41">
        <f t="shared" si="31"/>
        <v>15</v>
      </c>
      <c r="U72" s="44">
        <f t="shared" si="31"/>
        <v>6</v>
      </c>
    </row>
  </sheetData>
  <mergeCells count="326">
    <mergeCell ref="T67:T70"/>
    <mergeCell ref="U67:U70"/>
    <mergeCell ref="A71:F71"/>
    <mergeCell ref="A72:F72"/>
    <mergeCell ref="N67:N70"/>
    <mergeCell ref="O67:O70"/>
    <mergeCell ref="P67:P70"/>
    <mergeCell ref="Q67:Q70"/>
    <mergeCell ref="R67:R70"/>
    <mergeCell ref="S67:S70"/>
    <mergeCell ref="H67:H70"/>
    <mergeCell ref="I67:I70"/>
    <mergeCell ref="J67:J70"/>
    <mergeCell ref="K67:K70"/>
    <mergeCell ref="L67:L70"/>
    <mergeCell ref="M67:M70"/>
    <mergeCell ref="A67:A70"/>
    <mergeCell ref="C67:C70"/>
    <mergeCell ref="D67:D70"/>
    <mergeCell ref="E67:E70"/>
    <mergeCell ref="F67:F70"/>
    <mergeCell ref="G67:G70"/>
    <mergeCell ref="Q63:Q66"/>
    <mergeCell ref="R63:R66"/>
    <mergeCell ref="S63:S66"/>
    <mergeCell ref="T63:T66"/>
    <mergeCell ref="U63:U66"/>
    <mergeCell ref="J63:J66"/>
    <mergeCell ref="K63:K66"/>
    <mergeCell ref="L63:L66"/>
    <mergeCell ref="M63:M66"/>
    <mergeCell ref="N63:N66"/>
    <mergeCell ref="O63:O66"/>
    <mergeCell ref="U60:U62"/>
    <mergeCell ref="A63:A66"/>
    <mergeCell ref="C63:C66"/>
    <mergeCell ref="D63:D66"/>
    <mergeCell ref="E63:E66"/>
    <mergeCell ref="F63:F66"/>
    <mergeCell ref="G63:G66"/>
    <mergeCell ref="H63:H66"/>
    <mergeCell ref="I63:I66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C60:C62"/>
    <mergeCell ref="P63:P66"/>
    <mergeCell ref="D60:D62"/>
    <mergeCell ref="E60:E62"/>
    <mergeCell ref="F60:F62"/>
    <mergeCell ref="G60:G62"/>
    <mergeCell ref="P56:P59"/>
    <mergeCell ref="Q56:Q59"/>
    <mergeCell ref="R56:R59"/>
    <mergeCell ref="S56:S59"/>
    <mergeCell ref="T56:T59"/>
    <mergeCell ref="T60:T62"/>
    <mergeCell ref="U56:U59"/>
    <mergeCell ref="J56:J59"/>
    <mergeCell ref="K56:K59"/>
    <mergeCell ref="L56:L59"/>
    <mergeCell ref="M56:M59"/>
    <mergeCell ref="N56:N59"/>
    <mergeCell ref="O56:O59"/>
    <mergeCell ref="T53:T55"/>
    <mergeCell ref="U53:U55"/>
    <mergeCell ref="O53:O55"/>
    <mergeCell ref="P53:P55"/>
    <mergeCell ref="Q53:Q55"/>
    <mergeCell ref="R53:R55"/>
    <mergeCell ref="S53:S55"/>
    <mergeCell ref="A56:A59"/>
    <mergeCell ref="C56:C59"/>
    <mergeCell ref="D56:D59"/>
    <mergeCell ref="E56:E59"/>
    <mergeCell ref="F56:F59"/>
    <mergeCell ref="G56:G59"/>
    <mergeCell ref="H56:H59"/>
    <mergeCell ref="I56:I59"/>
    <mergeCell ref="N53:N55"/>
    <mergeCell ref="H53:H55"/>
    <mergeCell ref="I53:I55"/>
    <mergeCell ref="J53:J55"/>
    <mergeCell ref="K53:K55"/>
    <mergeCell ref="L53:L55"/>
    <mergeCell ref="M53:M55"/>
    <mergeCell ref="A53:A55"/>
    <mergeCell ref="C53:C55"/>
    <mergeCell ref="D53:D55"/>
    <mergeCell ref="E53:E55"/>
    <mergeCell ref="F53:F55"/>
    <mergeCell ref="G53:G55"/>
    <mergeCell ref="Q49:Q52"/>
    <mergeCell ref="R49:R52"/>
    <mergeCell ref="S49:S52"/>
    <mergeCell ref="T49:T52"/>
    <mergeCell ref="U49:U52"/>
    <mergeCell ref="J49:J52"/>
    <mergeCell ref="K49:K52"/>
    <mergeCell ref="L49:L52"/>
    <mergeCell ref="M49:M52"/>
    <mergeCell ref="N49:N52"/>
    <mergeCell ref="O49:O52"/>
    <mergeCell ref="U46:U48"/>
    <mergeCell ref="A49:A52"/>
    <mergeCell ref="C49:C52"/>
    <mergeCell ref="D49:D52"/>
    <mergeCell ref="E49:E52"/>
    <mergeCell ref="F49:F52"/>
    <mergeCell ref="G49:G52"/>
    <mergeCell ref="H49:H52"/>
    <mergeCell ref="I49:I52"/>
    <mergeCell ref="N46:N48"/>
    <mergeCell ref="O46:O48"/>
    <mergeCell ref="P46:P48"/>
    <mergeCell ref="Q46:Q48"/>
    <mergeCell ref="R46:R48"/>
    <mergeCell ref="S46:S48"/>
    <mergeCell ref="H46:H48"/>
    <mergeCell ref="I46:I48"/>
    <mergeCell ref="J46:J48"/>
    <mergeCell ref="K46:K48"/>
    <mergeCell ref="L46:L48"/>
    <mergeCell ref="M46:M48"/>
    <mergeCell ref="A46:A48"/>
    <mergeCell ref="C46:C48"/>
    <mergeCell ref="P49:P52"/>
    <mergeCell ref="D46:D48"/>
    <mergeCell ref="E46:E48"/>
    <mergeCell ref="F46:F48"/>
    <mergeCell ref="G46:G48"/>
    <mergeCell ref="P43:P45"/>
    <mergeCell ref="Q43:Q45"/>
    <mergeCell ref="R43:R45"/>
    <mergeCell ref="S43:S45"/>
    <mergeCell ref="T43:T45"/>
    <mergeCell ref="T46:T48"/>
    <mergeCell ref="U43:U45"/>
    <mergeCell ref="J43:J45"/>
    <mergeCell ref="K43:K45"/>
    <mergeCell ref="L43:L45"/>
    <mergeCell ref="M43:M45"/>
    <mergeCell ref="N43:N45"/>
    <mergeCell ref="O43:O45"/>
    <mergeCell ref="T40:T42"/>
    <mergeCell ref="U40:U42"/>
    <mergeCell ref="O40:O42"/>
    <mergeCell ref="P40:P42"/>
    <mergeCell ref="Q40:Q42"/>
    <mergeCell ref="R40:R42"/>
    <mergeCell ref="S40:S42"/>
    <mergeCell ref="A43:A45"/>
    <mergeCell ref="C43:C45"/>
    <mergeCell ref="D43:D45"/>
    <mergeCell ref="E43:E45"/>
    <mergeCell ref="F43:F45"/>
    <mergeCell ref="G43:G45"/>
    <mergeCell ref="H43:H45"/>
    <mergeCell ref="I43:I45"/>
    <mergeCell ref="N40:N42"/>
    <mergeCell ref="H40:H42"/>
    <mergeCell ref="I40:I42"/>
    <mergeCell ref="J40:J42"/>
    <mergeCell ref="K40:K42"/>
    <mergeCell ref="L40:L42"/>
    <mergeCell ref="M40:M42"/>
    <mergeCell ref="A40:A42"/>
    <mergeCell ref="C40:C42"/>
    <mergeCell ref="D40:D42"/>
    <mergeCell ref="E40:E42"/>
    <mergeCell ref="F40:F42"/>
    <mergeCell ref="G40:G42"/>
    <mergeCell ref="Q37:Q39"/>
    <mergeCell ref="R37:R39"/>
    <mergeCell ref="S37:S39"/>
    <mergeCell ref="T37:T39"/>
    <mergeCell ref="U37:U39"/>
    <mergeCell ref="J37:J39"/>
    <mergeCell ref="K37:K39"/>
    <mergeCell ref="L37:L39"/>
    <mergeCell ref="M37:M39"/>
    <mergeCell ref="N37:N39"/>
    <mergeCell ref="O37:O39"/>
    <mergeCell ref="U33:U36"/>
    <mergeCell ref="A37:A39"/>
    <mergeCell ref="C37:C39"/>
    <mergeCell ref="D37:D39"/>
    <mergeCell ref="E37:E39"/>
    <mergeCell ref="F37:F39"/>
    <mergeCell ref="G37:G39"/>
    <mergeCell ref="H37:H39"/>
    <mergeCell ref="I37:I39"/>
    <mergeCell ref="N33:N36"/>
    <mergeCell ref="O33:O36"/>
    <mergeCell ref="P33:P36"/>
    <mergeCell ref="Q33:Q36"/>
    <mergeCell ref="R33:R36"/>
    <mergeCell ref="S33:S36"/>
    <mergeCell ref="H33:H36"/>
    <mergeCell ref="I33:I36"/>
    <mergeCell ref="J33:J36"/>
    <mergeCell ref="K33:K36"/>
    <mergeCell ref="L33:L36"/>
    <mergeCell ref="M33:M36"/>
    <mergeCell ref="A33:A36"/>
    <mergeCell ref="C33:C36"/>
    <mergeCell ref="P37:P39"/>
    <mergeCell ref="D33:D36"/>
    <mergeCell ref="E33:E36"/>
    <mergeCell ref="F33:F36"/>
    <mergeCell ref="G33:G36"/>
    <mergeCell ref="P30:P32"/>
    <mergeCell ref="Q30:Q32"/>
    <mergeCell ref="R30:R32"/>
    <mergeCell ref="S30:S32"/>
    <mergeCell ref="T30:T32"/>
    <mergeCell ref="T33:T36"/>
    <mergeCell ref="U30:U32"/>
    <mergeCell ref="J30:J32"/>
    <mergeCell ref="K30:K32"/>
    <mergeCell ref="L30:L32"/>
    <mergeCell ref="M30:M32"/>
    <mergeCell ref="N30:N32"/>
    <mergeCell ref="O30:O32"/>
    <mergeCell ref="A28:U28"/>
    <mergeCell ref="A29:U29"/>
    <mergeCell ref="A30:A32"/>
    <mergeCell ref="C30:C32"/>
    <mergeCell ref="D30:D32"/>
    <mergeCell ref="E30:E32"/>
    <mergeCell ref="F30:F32"/>
    <mergeCell ref="G30:G32"/>
    <mergeCell ref="H30:H32"/>
    <mergeCell ref="I30:I32"/>
    <mergeCell ref="P26:P27"/>
    <mergeCell ref="Q26:Q27"/>
    <mergeCell ref="R26:R27"/>
    <mergeCell ref="S26:S27"/>
    <mergeCell ref="T26:T27"/>
    <mergeCell ref="U26:U27"/>
    <mergeCell ref="U20:U24"/>
    <mergeCell ref="A25:F25"/>
    <mergeCell ref="A26:A27"/>
    <mergeCell ref="C26:C27"/>
    <mergeCell ref="D26:D27"/>
    <mergeCell ref="E26:E27"/>
    <mergeCell ref="F26:F27"/>
    <mergeCell ref="G26:G27"/>
    <mergeCell ref="N26:N27"/>
    <mergeCell ref="O26:O27"/>
    <mergeCell ref="O20:O24"/>
    <mergeCell ref="P20:P24"/>
    <mergeCell ref="Q20:Q24"/>
    <mergeCell ref="R20:R24"/>
    <mergeCell ref="S20:S24"/>
    <mergeCell ref="T20:T24"/>
    <mergeCell ref="A15:A19"/>
    <mergeCell ref="C15:C19"/>
    <mergeCell ref="D15:D19"/>
    <mergeCell ref="E15:E19"/>
    <mergeCell ref="F15:F19"/>
    <mergeCell ref="S15:S19"/>
    <mergeCell ref="T15:T19"/>
    <mergeCell ref="U15:U19"/>
    <mergeCell ref="A20:A24"/>
    <mergeCell ref="C20:C24"/>
    <mergeCell ref="D20:D24"/>
    <mergeCell ref="E20:E24"/>
    <mergeCell ref="F20:F24"/>
    <mergeCell ref="G20:G24"/>
    <mergeCell ref="N20:N24"/>
    <mergeCell ref="G15:G19"/>
    <mergeCell ref="N15:N19"/>
    <mergeCell ref="O15:O19"/>
    <mergeCell ref="P15:P19"/>
    <mergeCell ref="Q15:Q19"/>
    <mergeCell ref="R15:R19"/>
    <mergeCell ref="A9:U9"/>
    <mergeCell ref="A10:A14"/>
    <mergeCell ref="C10:C14"/>
    <mergeCell ref="D10:D14"/>
    <mergeCell ref="E10:E14"/>
    <mergeCell ref="F10:F14"/>
    <mergeCell ref="G10:G14"/>
    <mergeCell ref="N10:N14"/>
    <mergeCell ref="O10:O14"/>
    <mergeCell ref="P10:P14"/>
    <mergeCell ref="Q10:Q14"/>
    <mergeCell ref="R10:R14"/>
    <mergeCell ref="S10:S14"/>
    <mergeCell ref="T10:T14"/>
    <mergeCell ref="U10:U14"/>
    <mergeCell ref="N3:O3"/>
    <mergeCell ref="P3:Q3"/>
    <mergeCell ref="R3:S3"/>
    <mergeCell ref="T3:U3"/>
    <mergeCell ref="N5:U5"/>
    <mergeCell ref="A8:U8"/>
    <mergeCell ref="I2:L2"/>
    <mergeCell ref="M2:M6"/>
    <mergeCell ref="E3:E6"/>
    <mergeCell ref="F3:F6"/>
    <mergeCell ref="I3:I6"/>
    <mergeCell ref="J3:J6"/>
    <mergeCell ref="K3:K6"/>
    <mergeCell ref="L3:L6"/>
    <mergeCell ref="A1:A6"/>
    <mergeCell ref="B1:B6"/>
    <mergeCell ref="C1:F1"/>
    <mergeCell ref="G1:G6"/>
    <mergeCell ref="H1:M1"/>
    <mergeCell ref="N1:U2"/>
    <mergeCell ref="C2:C6"/>
    <mergeCell ref="D2:D6"/>
    <mergeCell ref="E2:F2"/>
    <mergeCell ref="H2:H6"/>
  </mergeCells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10:U14 A15:U19 A20:U24 A30:U31 A33 A37:U39 A40 A43 A46 A32 C32:U32 A49 A53 A56 A60 A63 A6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</vt:lpstr>
      <vt:lpstr>План 2026-2027</vt:lpstr>
      <vt:lpstr>Семестровка</vt:lpstr>
      <vt:lpstr>ДВВ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2026-05-20T19:46:36Z</cp:lastPrinted>
  <dcterms:created xsi:type="dcterms:W3CDTF">2019-06-23T08:28:53Z</dcterms:created>
  <dcterms:modified xsi:type="dcterms:W3CDTF">2026-05-22T15:57:36Z</dcterms:modified>
</cp:coreProperties>
</file>